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20" windowWidth="19200" windowHeight="10908"/>
  </bookViews>
  <sheets>
    <sheet name="Приложение 4" sheetId="2" r:id="rId1"/>
  </sheets>
  <definedNames>
    <definedName name="_xlnm.Print_Titles" localSheetId="0">'Приложение 4'!$6:$7</definedName>
  </definedNames>
  <calcPr calcId="145621" iterate="1"/>
</workbook>
</file>

<file path=xl/calcChain.xml><?xml version="1.0" encoding="utf-8"?>
<calcChain xmlns="http://schemas.openxmlformats.org/spreadsheetml/2006/main">
  <c r="D58" i="2" l="1"/>
  <c r="D24" i="2"/>
  <c r="H10" i="2"/>
  <c r="H11" i="2"/>
  <c r="H12" i="2"/>
  <c r="H13" i="2"/>
  <c r="H14" i="2"/>
  <c r="H15" i="2"/>
  <c r="H16" i="2"/>
  <c r="H17" i="2"/>
  <c r="H19" i="2"/>
  <c r="J10" i="2"/>
  <c r="J11" i="2" l="1"/>
  <c r="P60" i="2" l="1"/>
  <c r="P62" i="2"/>
  <c r="P61" i="2"/>
  <c r="P59" i="2"/>
  <c r="P56" i="2"/>
  <c r="P57" i="2"/>
  <c r="P44" i="2"/>
  <c r="M44" i="2"/>
  <c r="J44" i="2"/>
  <c r="H44" i="2"/>
  <c r="O20" i="2"/>
  <c r="M59" i="2"/>
  <c r="M60" i="2"/>
  <c r="M61" i="2"/>
  <c r="M62" i="2"/>
  <c r="M41" i="2"/>
  <c r="M42" i="2"/>
  <c r="M43" i="2"/>
  <c r="M45" i="2"/>
  <c r="M46" i="2"/>
  <c r="P13" i="2" l="1"/>
  <c r="M12" i="2"/>
  <c r="P11" i="2"/>
  <c r="M11" i="2" l="1"/>
  <c r="M52" i="2"/>
  <c r="D9" i="2" l="1"/>
  <c r="G50" i="2" l="1"/>
  <c r="D20" i="2" l="1"/>
  <c r="O66" i="2" l="1"/>
  <c r="O63" i="2"/>
  <c r="O58" i="2"/>
  <c r="O53" i="2"/>
  <c r="O50" i="2"/>
  <c r="O47" i="2"/>
  <c r="O40" i="2"/>
  <c r="O37" i="2"/>
  <c r="O32" i="2"/>
  <c r="O24" i="2"/>
  <c r="O18" i="2"/>
  <c r="O9" i="2"/>
  <c r="L66" i="2"/>
  <c r="L63" i="2"/>
  <c r="L58" i="2"/>
  <c r="L53" i="2"/>
  <c r="L50" i="2"/>
  <c r="L47" i="2"/>
  <c r="L40" i="2"/>
  <c r="L37" i="2"/>
  <c r="L32" i="2"/>
  <c r="L24" i="2"/>
  <c r="L20" i="2"/>
  <c r="L18" i="2"/>
  <c r="L9" i="2"/>
  <c r="P58" i="2" l="1"/>
  <c r="P51" i="2"/>
  <c r="M51" i="2"/>
  <c r="J51" i="2"/>
  <c r="H51" i="2"/>
  <c r="D50" i="2"/>
  <c r="F66" i="2"/>
  <c r="E66" i="2"/>
  <c r="D66" i="2"/>
  <c r="F63" i="2"/>
  <c r="E63" i="2"/>
  <c r="D63" i="2"/>
  <c r="F58" i="2"/>
  <c r="E58" i="2"/>
  <c r="F53" i="2"/>
  <c r="E53" i="2"/>
  <c r="D53" i="2"/>
  <c r="F50" i="2"/>
  <c r="E50" i="2"/>
  <c r="F47" i="2"/>
  <c r="E47" i="2"/>
  <c r="D47" i="2"/>
  <c r="F40" i="2"/>
  <c r="E40" i="2"/>
  <c r="D40" i="2"/>
  <c r="F37" i="2"/>
  <c r="E37" i="2"/>
  <c r="D37" i="2"/>
  <c r="F32" i="2"/>
  <c r="E32" i="2"/>
  <c r="D32" i="2"/>
  <c r="F24" i="2"/>
  <c r="E24" i="2"/>
  <c r="F20" i="2"/>
  <c r="E20" i="2"/>
  <c r="F18" i="2"/>
  <c r="E18" i="2"/>
  <c r="D18" i="2"/>
  <c r="F9" i="2"/>
  <c r="E9" i="2"/>
  <c r="E8" i="2" l="1"/>
  <c r="J38" i="2"/>
  <c r="J39" i="2"/>
  <c r="H52" i="2"/>
  <c r="J52" i="2"/>
  <c r="P52" i="2"/>
  <c r="H21" i="2" l="1"/>
  <c r="H22" i="2"/>
  <c r="H23" i="2"/>
  <c r="H25" i="2"/>
  <c r="H26" i="2"/>
  <c r="H27" i="2"/>
  <c r="H28" i="2"/>
  <c r="H29" i="2"/>
  <c r="H30" i="2"/>
  <c r="H31" i="2"/>
  <c r="H33" i="2"/>
  <c r="H34" i="2"/>
  <c r="H35" i="2"/>
  <c r="H36" i="2"/>
  <c r="H38" i="2"/>
  <c r="H39" i="2"/>
  <c r="H41" i="2"/>
  <c r="H42" i="2"/>
  <c r="H43" i="2"/>
  <c r="H45" i="2"/>
  <c r="H46" i="2"/>
  <c r="H48" i="2"/>
  <c r="H49" i="2"/>
  <c r="H54" i="2"/>
  <c r="H55" i="2"/>
  <c r="H56" i="2"/>
  <c r="H57" i="2"/>
  <c r="H59" i="2"/>
  <c r="H60" i="2"/>
  <c r="H61" i="2"/>
  <c r="H62" i="2"/>
  <c r="H64" i="2"/>
  <c r="H65" i="2"/>
  <c r="H67" i="2"/>
  <c r="P67" i="2" l="1"/>
  <c r="M67" i="2"/>
  <c r="J67" i="2"/>
  <c r="G66" i="2"/>
  <c r="H66" i="2" s="1"/>
  <c r="P65" i="2"/>
  <c r="M65" i="2"/>
  <c r="J65" i="2"/>
  <c r="P64" i="2"/>
  <c r="M64" i="2"/>
  <c r="J64" i="2"/>
  <c r="G63" i="2"/>
  <c r="H63" i="2" s="1"/>
  <c r="J62" i="2"/>
  <c r="J61" i="2"/>
  <c r="J60" i="2"/>
  <c r="J59" i="2"/>
  <c r="G58" i="2"/>
  <c r="H58" i="2" s="1"/>
  <c r="M57" i="2"/>
  <c r="J57" i="2"/>
  <c r="M56" i="2"/>
  <c r="J56" i="2"/>
  <c r="P55" i="2"/>
  <c r="M55" i="2"/>
  <c r="J55" i="2"/>
  <c r="P54" i="2"/>
  <c r="M54" i="2"/>
  <c r="J54" i="2"/>
  <c r="G53" i="2"/>
  <c r="H53" i="2" s="1"/>
  <c r="P49" i="2"/>
  <c r="M49" i="2"/>
  <c r="J49" i="2"/>
  <c r="P48" i="2"/>
  <c r="M48" i="2"/>
  <c r="J48" i="2"/>
  <c r="G47" i="2"/>
  <c r="H47" i="2" s="1"/>
  <c r="P46" i="2"/>
  <c r="J46" i="2"/>
  <c r="P45" i="2"/>
  <c r="J45" i="2"/>
  <c r="P43" i="2"/>
  <c r="J43" i="2"/>
  <c r="P42" i="2"/>
  <c r="J42" i="2"/>
  <c r="P41" i="2"/>
  <c r="J41" i="2"/>
  <c r="G40" i="2"/>
  <c r="H40" i="2" s="1"/>
  <c r="P39" i="2"/>
  <c r="M39" i="2"/>
  <c r="P38" i="2"/>
  <c r="M38" i="2"/>
  <c r="G37" i="2"/>
  <c r="H37" i="2" s="1"/>
  <c r="P36" i="2"/>
  <c r="M36" i="2"/>
  <c r="J36" i="2"/>
  <c r="P35" i="2"/>
  <c r="M35" i="2"/>
  <c r="J35" i="2"/>
  <c r="P34" i="2"/>
  <c r="M34" i="2"/>
  <c r="J34" i="2"/>
  <c r="P33" i="2"/>
  <c r="M33" i="2"/>
  <c r="J33" i="2"/>
  <c r="G32" i="2"/>
  <c r="P31" i="2"/>
  <c r="M31" i="2"/>
  <c r="J31" i="2"/>
  <c r="P30" i="2"/>
  <c r="M30" i="2"/>
  <c r="J30" i="2"/>
  <c r="P29" i="2"/>
  <c r="M29" i="2"/>
  <c r="J29" i="2"/>
  <c r="P28" i="2"/>
  <c r="M28" i="2"/>
  <c r="J28" i="2"/>
  <c r="P27" i="2"/>
  <c r="M27" i="2"/>
  <c r="J27" i="2"/>
  <c r="P26" i="2"/>
  <c r="M26" i="2"/>
  <c r="J26" i="2"/>
  <c r="P25" i="2"/>
  <c r="M25" i="2"/>
  <c r="J25" i="2"/>
  <c r="G24" i="2"/>
  <c r="P23" i="2"/>
  <c r="M23" i="2"/>
  <c r="J23" i="2"/>
  <c r="P22" i="2"/>
  <c r="M22" i="2"/>
  <c r="J22" i="2"/>
  <c r="P21" i="2"/>
  <c r="M21" i="2"/>
  <c r="J21" i="2"/>
  <c r="G20" i="2"/>
  <c r="H20" i="2" s="1"/>
  <c r="P19" i="2"/>
  <c r="M19" i="2"/>
  <c r="J19" i="2"/>
  <c r="G18" i="2"/>
  <c r="H18" i="2" s="1"/>
  <c r="P17" i="2"/>
  <c r="M17" i="2"/>
  <c r="J17" i="2"/>
  <c r="P16" i="2"/>
  <c r="M16" i="2"/>
  <c r="J16" i="2"/>
  <c r="P15" i="2"/>
  <c r="M15" i="2"/>
  <c r="J15" i="2"/>
  <c r="P14" i="2"/>
  <c r="M14" i="2"/>
  <c r="J14" i="2"/>
  <c r="M13" i="2"/>
  <c r="J13" i="2"/>
  <c r="P12" i="2"/>
  <c r="J12" i="2"/>
  <c r="P10" i="2"/>
  <c r="M10" i="2"/>
  <c r="G9" i="2"/>
  <c r="M9" i="2" s="1"/>
  <c r="J47" i="2" l="1"/>
  <c r="M32" i="2"/>
  <c r="M47" i="2"/>
  <c r="P50" i="2"/>
  <c r="P18" i="2"/>
  <c r="P20" i="2"/>
  <c r="P53" i="2"/>
  <c r="M40" i="2"/>
  <c r="P32" i="2"/>
  <c r="P40" i="2"/>
  <c r="P47" i="2"/>
  <c r="D8" i="2"/>
  <c r="M24" i="2"/>
  <c r="H24" i="2"/>
  <c r="J9" i="2"/>
  <c r="K44" i="2" s="1"/>
  <c r="H9" i="2"/>
  <c r="I44" i="2" s="1"/>
  <c r="M37" i="2"/>
  <c r="J50" i="2"/>
  <c r="H50" i="2"/>
  <c r="L8" i="2"/>
  <c r="J66" i="2"/>
  <c r="P24" i="2"/>
  <c r="J32" i="2"/>
  <c r="H32" i="2"/>
  <c r="P37" i="2"/>
  <c r="M50" i="2"/>
  <c r="M63" i="2"/>
  <c r="M66" i="2"/>
  <c r="M18" i="2"/>
  <c r="J24" i="2"/>
  <c r="M53" i="2"/>
  <c r="P63" i="2"/>
  <c r="P66" i="2"/>
  <c r="J58" i="2"/>
  <c r="M58" i="2"/>
  <c r="J53" i="2"/>
  <c r="J63" i="2"/>
  <c r="J37" i="2"/>
  <c r="F8" i="2"/>
  <c r="J20" i="2"/>
  <c r="P9" i="2"/>
  <c r="M20" i="2"/>
  <c r="G8" i="2"/>
  <c r="H8" i="2" s="1"/>
  <c r="O8" i="2"/>
  <c r="J18" i="2"/>
  <c r="J40" i="2"/>
  <c r="I10" i="2" l="1"/>
  <c r="I32" i="2"/>
  <c r="I33" i="2"/>
  <c r="I9" i="2"/>
  <c r="I12" i="2"/>
  <c r="I8" i="2"/>
  <c r="I51" i="2"/>
  <c r="I13" i="2"/>
  <c r="I11" i="2"/>
  <c r="M8" i="2"/>
  <c r="P8" i="2"/>
  <c r="Q44" i="2" s="1"/>
  <c r="J8" i="2"/>
  <c r="K9" i="2" l="1"/>
  <c r="K33" i="2"/>
  <c r="K32" i="2"/>
  <c r="N44" i="2"/>
  <c r="N26" i="2"/>
  <c r="N19" i="2"/>
  <c r="N9" i="2"/>
  <c r="N24" i="2"/>
  <c r="N40" i="2"/>
  <c r="N28" i="2"/>
  <c r="N56" i="2"/>
  <c r="N27" i="2"/>
  <c r="N8" i="2"/>
  <c r="N52" i="2"/>
  <c r="N20" i="2"/>
  <c r="Q43" i="2"/>
  <c r="Q40" i="2"/>
  <c r="Q34" i="2"/>
  <c r="Q11" i="2"/>
  <c r="Q9" i="2"/>
  <c r="Q19" i="2"/>
  <c r="K52" i="2"/>
  <c r="K51" i="2"/>
  <c r="N51" i="2"/>
  <c r="I52" i="2"/>
  <c r="I50" i="2"/>
  <c r="Q52" i="2"/>
  <c r="Q51" i="2"/>
  <c r="Q21" i="2"/>
  <c r="Q47" i="2"/>
  <c r="Q12" i="2"/>
  <c r="Q25" i="2"/>
  <c r="Q26" i="2"/>
  <c r="Q22" i="2"/>
  <c r="Q48" i="2"/>
  <c r="Q55" i="2"/>
  <c r="Q32" i="2"/>
  <c r="Q66" i="2"/>
  <c r="Q46" i="2"/>
  <c r="Q37" i="2"/>
  <c r="Q59" i="2"/>
  <c r="Q29" i="2"/>
  <c r="Q62" i="2"/>
  <c r="Q14" i="2"/>
  <c r="Q54" i="2"/>
  <c r="Q13" i="2"/>
  <c r="Q23" i="2"/>
  <c r="Q41" i="2"/>
  <c r="Q35" i="2"/>
  <c r="Q61" i="2"/>
  <c r="Q58" i="2"/>
  <c r="Q28" i="2"/>
  <c r="Q60" i="2"/>
  <c r="Q67" i="2"/>
  <c r="Q36" i="2"/>
  <c r="Q10" i="2"/>
  <c r="Q16" i="2"/>
  <c r="Q8" i="2"/>
  <c r="Q15" i="2"/>
  <c r="Q38" i="2"/>
  <c r="Q42" i="2"/>
  <c r="Q53" i="2"/>
  <c r="Q18" i="2"/>
  <c r="Q30" i="2"/>
  <c r="Q31" i="2"/>
  <c r="Q27" i="2"/>
  <c r="Q50" i="2"/>
  <c r="Q63" i="2"/>
  <c r="Q20" i="2"/>
  <c r="Q39" i="2"/>
  <c r="Q17" i="2"/>
  <c r="Q49" i="2"/>
  <c r="Q33" i="2"/>
  <c r="Q65" i="2"/>
  <c r="Q24" i="2"/>
  <c r="Q45" i="2"/>
  <c r="Q57" i="2"/>
  <c r="Q64" i="2"/>
  <c r="Q56" i="2"/>
  <c r="I64" i="2"/>
  <c r="I60" i="2"/>
  <c r="I56" i="2"/>
  <c r="I47" i="2"/>
  <c r="I42" i="2"/>
  <c r="I38" i="2"/>
  <c r="I34" i="2"/>
  <c r="I30" i="2"/>
  <c r="I26" i="2"/>
  <c r="I22" i="2"/>
  <c r="I18" i="2"/>
  <c r="I14" i="2"/>
  <c r="I67" i="2"/>
  <c r="I63" i="2"/>
  <c r="I55" i="2"/>
  <c r="I46" i="2"/>
  <c r="I41" i="2"/>
  <c r="I37" i="2"/>
  <c r="I29" i="2"/>
  <c r="I25" i="2"/>
  <c r="I21" i="2"/>
  <c r="I17" i="2"/>
  <c r="I66" i="2"/>
  <c r="I62" i="2"/>
  <c r="I54" i="2"/>
  <c r="I49" i="2"/>
  <c r="I45" i="2"/>
  <c r="I40" i="2"/>
  <c r="I36" i="2"/>
  <c r="I28" i="2"/>
  <c r="I24" i="2"/>
  <c r="I20" i="2"/>
  <c r="I16" i="2"/>
  <c r="I61" i="2"/>
  <c r="I43" i="2"/>
  <c r="I27" i="2"/>
  <c r="I57" i="2"/>
  <c r="I39" i="2"/>
  <c r="I23" i="2"/>
  <c r="I53" i="2"/>
  <c r="I35" i="2"/>
  <c r="I19" i="2"/>
  <c r="I65" i="2"/>
  <c r="I48" i="2"/>
  <c r="I31" i="2"/>
  <c r="I15" i="2"/>
  <c r="I59" i="2"/>
  <c r="I58" i="2"/>
  <c r="K66" i="2"/>
  <c r="K62" i="2"/>
  <c r="K54" i="2"/>
  <c r="K49" i="2"/>
  <c r="K45" i="2"/>
  <c r="K40" i="2"/>
  <c r="K36" i="2"/>
  <c r="K28" i="2"/>
  <c r="K24" i="2"/>
  <c r="K20" i="2"/>
  <c r="K16" i="2"/>
  <c r="K12" i="2"/>
  <c r="K8" i="2"/>
  <c r="K65" i="2"/>
  <c r="K61" i="2"/>
  <c r="K57" i="2"/>
  <c r="K53" i="2"/>
  <c r="K48" i="2"/>
  <c r="K43" i="2"/>
  <c r="K39" i="2"/>
  <c r="K35" i="2"/>
  <c r="K31" i="2"/>
  <c r="K27" i="2"/>
  <c r="K23" i="2"/>
  <c r="K19" i="2"/>
  <c r="K15" i="2"/>
  <c r="K11" i="2"/>
  <c r="K64" i="2"/>
  <c r="K60" i="2"/>
  <c r="K56" i="2"/>
  <c r="K47" i="2"/>
  <c r="K42" i="2"/>
  <c r="K38" i="2"/>
  <c r="K34" i="2"/>
  <c r="K30" i="2"/>
  <c r="K26" i="2"/>
  <c r="K22" i="2"/>
  <c r="K18" i="2"/>
  <c r="K14" i="2"/>
  <c r="K10" i="2"/>
  <c r="K67" i="2"/>
  <c r="K63" i="2"/>
  <c r="K50" i="2"/>
  <c r="K17" i="2"/>
  <c r="K46" i="2"/>
  <c r="K29" i="2"/>
  <c r="K13" i="2"/>
  <c r="K41" i="2"/>
  <c r="K25" i="2"/>
  <c r="K55" i="2"/>
  <c r="K37" i="2"/>
  <c r="K21" i="2"/>
  <c r="K59" i="2"/>
  <c r="K58" i="2"/>
  <c r="N65" i="2"/>
  <c r="N62" i="2"/>
  <c r="N39" i="2"/>
  <c r="N38" i="2"/>
  <c r="N17" i="2"/>
  <c r="N16" i="2"/>
  <c r="N15" i="2"/>
  <c r="N14" i="2"/>
  <c r="N13" i="2"/>
  <c r="N12" i="2"/>
  <c r="N11" i="2"/>
  <c r="N66" i="2"/>
  <c r="N63" i="2"/>
  <c r="N10" i="2"/>
  <c r="N41" i="2"/>
  <c r="N25" i="2"/>
  <c r="N42" i="2"/>
  <c r="N34" i="2"/>
  <c r="N21" i="2"/>
  <c r="N50" i="2"/>
  <c r="N64" i="2"/>
  <c r="N53" i="2"/>
  <c r="N60" i="2"/>
  <c r="N32" i="2"/>
  <c r="N55" i="2"/>
  <c r="N30" i="2"/>
  <c r="N29" i="2"/>
  <c r="N23" i="2"/>
  <c r="N22" i="2"/>
  <c r="N61" i="2"/>
  <c r="N18" i="2"/>
  <c r="N33" i="2"/>
  <c r="N57" i="2"/>
  <c r="N35" i="2"/>
  <c r="N54" i="2"/>
  <c r="N31" i="2"/>
  <c r="N49" i="2"/>
  <c r="N45" i="2"/>
  <c r="N46" i="2"/>
  <c r="N58" i="2"/>
  <c r="N36" i="2"/>
  <c r="N47" i="2"/>
  <c r="N59" i="2"/>
  <c r="N67" i="2"/>
  <c r="N37" i="2"/>
  <c r="N48" i="2"/>
  <c r="N43" i="2"/>
</calcChain>
</file>

<file path=xl/sharedStrings.xml><?xml version="1.0" encoding="utf-8"?>
<sst xmlns="http://schemas.openxmlformats.org/spreadsheetml/2006/main" count="189" uniqueCount="93">
  <si>
    <t>Наименование</t>
  </si>
  <si>
    <t>(тыс. рублей)</t>
  </si>
  <si>
    <t>Рз</t>
  </si>
  <si>
    <t>Пр</t>
  </si>
  <si>
    <t>Общегосударственные вопросы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</si>
  <si>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</si>
  <si>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</si>
  <si>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</si>
  <si>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</si>
  <si>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</si>
  <si>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</si>
  <si>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</si>
  <si>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</si>
  <si>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</si>
  <si>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</si>
  <si>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</si>
  <si>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11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</si>
  <si>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</si>
  <si>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</si>
  <si>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</si>
  <si>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</si>
  <si>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</si>
  <si>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Другие вопросы в области национальной безопасности и правоохранительной деятельности</t>
  </si>
  <si>
    <t>09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</si>
  <si>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</si>
  <si>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</si>
  <si>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</si>
  <si>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</si>
  <si>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</si>
  <si>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</si>
  <si>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</si>
  <si>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</si>
  <si>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</si>
  <si>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07</t>
  </si>
  <si>
    <t>08</t>
  </si>
  <si>
    <t>10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</si>
  <si>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</si>
  <si>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</si>
  <si>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</si>
  <si>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</si>
  <si>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</si>
  <si>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</si>
  <si>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</si>
  <si>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</si>
  <si>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</si>
  <si>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</si>
  <si>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</si>
  <si>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</si>
  <si>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</si>
  <si>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</si>
  <si>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</si>
  <si>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</si>
  <si>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</si>
  <si>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</si>
  <si>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</si>
  <si>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</si>
  <si>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</si>
  <si>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</si>
  <si>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</si>
  <si>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</si>
  <si>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</si>
  <si>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</si>
  <si>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</si>
  <si>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</si>
  <si>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</si>
  <si>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Функционирование высшего должностного лица субъекта Российской Федерации и муниципального образования</t>
  </si>
  <si>
    <t>Обеспечение проведения выборов и референдумов</t>
  </si>
  <si>
    <t>Периодическая печать и издательства</t>
  </si>
  <si>
    <t>доля в приросте (снижении), %</t>
  </si>
  <si>
    <t>Дополнительное образование детей</t>
  </si>
  <si>
    <t>Приложение 4 к пояснительной записке</t>
  </si>
  <si>
    <t xml:space="preserve">Молодежная политика </t>
  </si>
  <si>
    <t>Спорт высших достижений</t>
  </si>
  <si>
    <t>Санитарно-эпидемиологическое благополучие</t>
  </si>
  <si>
    <t xml:space="preserve"> 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</si>
  <si>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</si>
  <si>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РАСХОДЫ, ВСЕГО</t>
  </si>
  <si>
    <t>Проект</t>
  </si>
  <si>
    <t>прирост (+), снижение (-) к 2025 году</t>
  </si>
  <si>
    <t>Профессиональная подготовка, переподготовка и повышение квалификации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</si>
  <si>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</si>
  <si>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2025 год</t>
  </si>
  <si>
    <t xml:space="preserve">2026 год </t>
  </si>
  <si>
    <t>2027 год</t>
  </si>
  <si>
    <t>2023 год (отчет)</t>
  </si>
  <si>
    <t>2024 год (утверждено решением Думы города Югорска от 19.12.2023             № 97)</t>
  </si>
  <si>
    <t>2024 год (утверждено решением Думы города Югорска от 30.09.2024                  № 74)</t>
  </si>
  <si>
    <t>прирост (+), снижение (-) к 2024 году (утверждено решением Думы города Югорска от 19.12.2023                       № 97)</t>
  </si>
  <si>
    <t>прирост (+), снижение (-) к 2024 году (утверждено решением Думы города Югорска от 30.09.2024                    № 74)</t>
  </si>
  <si>
    <t>прирост (+), снижение (-) к 2026 году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</si>
  <si>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</si>
  <si>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</si>
  <si>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 xml:space="preserve">Прирост (+), снижение (-) расходов бюджета города Югорска на 2025 год и на плановый период 2026 и 2027 годов в сравнении с планом на 2024 год и отчетом за 2023 год в разрезе разделов, подразделов классификации расходов бюджетов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</si>
</sst>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;[Red]\-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PT Astra Serif"/>
      <family val="1"/>
      <charset val="204"/>
    </font>
    <font>
      <b/>
      <sz val="14"/>
      <name val="PT Astra Serif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4" fillId="0" borderId="0" xfId="0" applyFont="1"/>
    <xf numFmtId="0" fontId="6" fillId="0" borderId="0" xfId="0" applyFont="1"/>
    <xf numFmtId="0" fontId="4" fillId="0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5" fontId="4" fillId="0" borderId="1" xfId="2" applyNumberFormat="1" applyFont="1" applyFill="1" applyBorder="1" applyAlignment="1" applyProtection="1">
      <alignment horizontal="center" vertical="center"/>
      <protection hidden="1"/>
    </xf>
    <xf numFmtId="164" fontId="9" fillId="0" borderId="1" xfId="0" applyNumberFormat="1" applyFont="1" applyFill="1" applyBorder="1" applyAlignment="1">
      <alignment horizontal="center" vertical="center"/>
    </xf>
    <xf numFmtId="164" fontId="4" fillId="0" borderId="1" xfId="2" applyNumberFormat="1" applyFont="1" applyFill="1" applyBorder="1" applyAlignment="1" applyProtection="1">
      <alignment horizontal="center" vertical="center"/>
      <protection hidden="1"/>
    </xf>
    <xf numFmtId="164" fontId="4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abSelected="1" topLeftCell="A23" zoomScale="70" zoomScaleNormal="70" workbookViewId="0">
      <selection activeCell="G40" sqref="G40"/>
    </sheetView>
  </sheetViews>
  <sheetFormatPr defaultColWidth="9.109375" defaultRowHeight="16.8" x14ac:dyDescent="0.3"/>
  <cols>
    <col min="1" max="1" width="58" style="1" customWidth="1"/>
    <col min="2" max="2" width="5.5546875" style="1" customWidth="1"/>
    <col min="3" max="3" width="5.88671875" style="1" customWidth="1"/>
    <col min="4" max="4" width="15.88671875" style="31" customWidth="1"/>
    <col min="5" max="5" width="14.44140625" style="31" customWidth="1"/>
    <col min="6" max="6" width="14.6640625" style="31" customWidth="1"/>
    <col min="7" max="7" width="16.44140625" style="36" customWidth="1"/>
    <col min="8" max="8" width="16.44140625" style="37" customWidth="1"/>
    <col min="9" max="9" width="14.88671875" style="37" customWidth="1"/>
    <col min="10" max="10" width="15.44140625" style="37" customWidth="1"/>
    <col min="11" max="11" width="14.109375" style="37" customWidth="1"/>
    <col min="12" max="12" width="14.6640625" style="37" customWidth="1"/>
    <col min="13" max="13" width="13.5546875" style="37" customWidth="1"/>
    <col min="14" max="14" width="14" style="37" customWidth="1"/>
    <col min="15" max="15" width="15.6640625" style="37" customWidth="1"/>
    <col min="16" max="16" width="13.6640625" style="32" customWidth="1"/>
    <col min="17" max="17" width="13.88671875" style="32" customWidth="1"/>
    <col min="18" max="16384" width="9.109375" style="1"/>
  </cols>
  <sheetData>
    <row r="1" spans="1:21" x14ac:dyDescent="0.3">
      <c r="A1" s="8"/>
      <c r="B1" s="8"/>
      <c r="C1" s="8"/>
      <c r="D1" s="21"/>
      <c r="E1" s="21"/>
      <c r="F1" s="21"/>
      <c r="G1" s="23"/>
      <c r="H1" s="24"/>
      <c r="I1" s="24"/>
      <c r="J1" s="24"/>
      <c r="K1" s="24"/>
      <c r="L1" s="24"/>
      <c r="M1" s="24"/>
      <c r="N1" s="38" t="s">
        <v>70</v>
      </c>
      <c r="O1" s="38"/>
      <c r="P1" s="38"/>
      <c r="Q1" s="38"/>
    </row>
    <row r="2" spans="1:21" ht="14.4" customHeight="1" x14ac:dyDescent="0.3">
      <c r="A2" s="43" t="s">
        <v>92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</row>
    <row r="3" spans="1:21" ht="24.6" customHeight="1" x14ac:dyDescent="0.3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</row>
    <row r="4" spans="1:21" hidden="1" x14ac:dyDescent="0.3">
      <c r="A4" s="9"/>
      <c r="B4" s="9"/>
      <c r="C4" s="9"/>
      <c r="D4" s="22"/>
      <c r="E4" s="22"/>
      <c r="F4" s="22"/>
      <c r="G4" s="23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21" x14ac:dyDescent="0.3">
      <c r="A5" s="9"/>
      <c r="B5" s="9"/>
      <c r="C5" s="9"/>
      <c r="D5" s="22"/>
      <c r="E5" s="22"/>
      <c r="F5" s="22"/>
      <c r="G5" s="23"/>
      <c r="H5" s="24"/>
      <c r="I5" s="24"/>
      <c r="J5" s="24"/>
      <c r="K5" s="24"/>
      <c r="L5" s="24"/>
      <c r="M5" s="24"/>
      <c r="N5" s="24"/>
      <c r="O5" s="24"/>
      <c r="P5" s="44" t="s">
        <v>1</v>
      </c>
      <c r="Q5" s="44"/>
      <c r="R5" s="2"/>
      <c r="S5" s="2"/>
      <c r="T5" s="2"/>
      <c r="U5" s="2"/>
    </row>
    <row r="6" spans="1:21" ht="29.4" customHeight="1" x14ac:dyDescent="0.3">
      <c r="A6" s="45" t="s">
        <v>0</v>
      </c>
      <c r="B6" s="45" t="s">
        <v>2</v>
      </c>
      <c r="C6" s="45" t="s">
        <v>3</v>
      </c>
      <c r="D6" s="46" t="s">
        <v>84</v>
      </c>
      <c r="E6" s="46" t="s">
        <v>85</v>
      </c>
      <c r="F6" s="46" t="s">
        <v>86</v>
      </c>
      <c r="G6" s="39" t="s">
        <v>81</v>
      </c>
      <c r="H6" s="40"/>
      <c r="I6" s="40"/>
      <c r="J6" s="40"/>
      <c r="K6" s="41"/>
      <c r="L6" s="39" t="s">
        <v>82</v>
      </c>
      <c r="M6" s="40"/>
      <c r="N6" s="41"/>
      <c r="O6" s="42" t="s">
        <v>83</v>
      </c>
      <c r="P6" s="42"/>
      <c r="Q6" s="42"/>
    </row>
    <row r="7" spans="1:21" ht="160.19999999999999" customHeight="1" x14ac:dyDescent="0.3">
      <c r="A7" s="45"/>
      <c r="B7" s="45"/>
      <c r="C7" s="45"/>
      <c r="D7" s="46"/>
      <c r="E7" s="46"/>
      <c r="F7" s="46"/>
      <c r="G7" s="33" t="s">
        <v>77</v>
      </c>
      <c r="H7" s="11" t="s">
        <v>87</v>
      </c>
      <c r="I7" s="11" t="s">
        <v>68</v>
      </c>
      <c r="J7" s="33" t="s">
        <v>88</v>
      </c>
      <c r="K7" s="11" t="s">
        <v>68</v>
      </c>
      <c r="L7" s="20" t="s">
        <v>77</v>
      </c>
      <c r="M7" s="11" t="s">
        <v>78</v>
      </c>
      <c r="N7" s="11" t="s">
        <v>68</v>
      </c>
      <c r="O7" s="20" t="s">
        <v>77</v>
      </c>
      <c r="P7" s="20" t="s">
        <v>89</v>
      </c>
      <c r="Q7" s="20" t="s">
        <v>68</v>
      </c>
    </row>
    <row r="8" spans="1:21" x14ac:dyDescent="0.3">
      <c r="A8" s="4" t="s">
        <v>76</v>
      </c>
      <c r="B8" s="5"/>
      <c r="C8" s="5"/>
      <c r="D8" s="12">
        <f>D9+D18+D20+D24+D32+D37+D40+D47+D50+D53+D58+D63+D66</f>
        <v>4867159.2</v>
      </c>
      <c r="E8" s="12">
        <f>E9+E18+E20+E24+E32+E37+E40+E47+E50+E53+E58+E63+E66</f>
        <v>4967762.9000000004</v>
      </c>
      <c r="F8" s="12">
        <f>F9+F18+F20+F24+F32+F37+F40+F47+F50+F53+F58+F63+F66</f>
        <v>5911024.1000000006</v>
      </c>
      <c r="G8" s="12">
        <f>G9+G18+G20+G24+G32+G37+G40+G47+G50+G53+G58+G63+G66</f>
        <v>6635243</v>
      </c>
      <c r="H8" s="13">
        <f>G8-E8</f>
        <v>1667480.0999999996</v>
      </c>
      <c r="I8" s="14">
        <f>H8/H8*100</f>
        <v>100</v>
      </c>
      <c r="J8" s="13">
        <f t="shared" ref="J8:J39" si="0">G8-F8</f>
        <v>724218.89999999944</v>
      </c>
      <c r="K8" s="14">
        <f>J8/J8*100</f>
        <v>100</v>
      </c>
      <c r="L8" s="13">
        <f>L9+L18+L20+L24+L32+L37+L40+L47+L50+L53+L58+L63+L66</f>
        <v>5375700</v>
      </c>
      <c r="M8" s="13">
        <f>L8-G8</f>
        <v>-1259543</v>
      </c>
      <c r="N8" s="14">
        <f>M8/$M$8*100</f>
        <v>100</v>
      </c>
      <c r="O8" s="13">
        <f>O9+O18+O20+O24+O32+O37+O40+O47+O50+O53+O58+O63+O66</f>
        <v>4953830</v>
      </c>
      <c r="P8" s="13">
        <f>O8-L8</f>
        <v>-421870</v>
      </c>
      <c r="Q8" s="14">
        <f>P8/$P$8*100</f>
        <v>100</v>
      </c>
    </row>
    <row r="9" spans="1:21" x14ac:dyDescent="0.3">
      <c r="A9" s="4" t="s">
        <v>4</v>
      </c>
      <c r="B9" s="6" t="s">
        <v>5</v>
      </c>
      <c r="C9" s="6"/>
      <c r="D9" s="15">
        <f>SUM(D10:D17)</f>
        <v>440360</v>
      </c>
      <c r="E9" s="13">
        <f>SUM(E10:E17)</f>
        <v>458663.9</v>
      </c>
      <c r="F9" s="13">
        <f>SUM(F10:F17)</f>
        <v>497197.2</v>
      </c>
      <c r="G9" s="12">
        <f>SUM(G10:G17)</f>
        <v>526307</v>
      </c>
      <c r="H9" s="13">
        <f t="shared" ref="H9:H39" si="1">G9-E9</f>
        <v>67643.099999999977</v>
      </c>
      <c r="I9" s="14">
        <f>H9/H8*100</f>
        <v>4.0566061328108205</v>
      </c>
      <c r="J9" s="13">
        <f t="shared" si="0"/>
        <v>29109.799999999988</v>
      </c>
      <c r="K9" s="14">
        <f>J9/J8*100</f>
        <v>4.0194753271421124</v>
      </c>
      <c r="L9" s="13">
        <f t="shared" ref="L9" si="2">SUM(L10:L17)</f>
        <v>557739.5</v>
      </c>
      <c r="M9" s="13">
        <f>L9-G9</f>
        <v>31432.5</v>
      </c>
      <c r="N9" s="14">
        <f>M9/$M$8*100</f>
        <v>-2.4955479884370759</v>
      </c>
      <c r="O9" s="13">
        <f>SUM(O10:O17)</f>
        <v>611181.5</v>
      </c>
      <c r="P9" s="13">
        <f t="shared" ref="P9:P67" si="3">O9-L9</f>
        <v>53442</v>
      </c>
      <c r="Q9" s="14">
        <f>P9/$P$8*100</f>
        <v>-12.66788347121151</v>
      </c>
    </row>
    <row r="10" spans="1:21" ht="31.2" x14ac:dyDescent="0.3">
      <c r="A10" s="3" t="s">
        <v>65</v>
      </c>
      <c r="B10" s="7" t="s">
        <v>5</v>
      </c>
      <c r="C10" s="7" t="s">
        <v>6</v>
      </c>
      <c r="D10" s="17">
        <v>7418.5</v>
      </c>
      <c r="E10" s="16">
        <v>7294</v>
      </c>
      <c r="F10" s="25">
        <v>8500.7000000000007</v>
      </c>
      <c r="G10" s="16">
        <v>8455.7999999999993</v>
      </c>
      <c r="H10" s="17">
        <f>G10-E10</f>
        <v>1161.7999999999993</v>
      </c>
      <c r="I10" s="18">
        <f>H10/H8*100</f>
        <v>6.9673994910044168E-2</v>
      </c>
      <c r="J10" s="17">
        <f>G10-F10</f>
        <v>-44.900000000001455</v>
      </c>
      <c r="K10" s="19">
        <f>J10/J8*100</f>
        <v>-6.1997829661724502E-3</v>
      </c>
      <c r="L10" s="16">
        <v>8500</v>
      </c>
      <c r="M10" s="17">
        <f t="shared" ref="M10:M67" si="4">L10-G10</f>
        <v>44.200000000000728</v>
      </c>
      <c r="N10" s="19">
        <f t="shared" ref="N10:N67" si="5">M10/$M$8*100</f>
        <v>-3.5092092925768097E-3</v>
      </c>
      <c r="O10" s="16">
        <v>8500</v>
      </c>
      <c r="P10" s="17">
        <f t="shared" si="3"/>
        <v>0</v>
      </c>
      <c r="Q10" s="19">
        <f t="shared" ref="Q10:Q67" si="6">P10/$P$8*100</f>
        <v>0</v>
      </c>
    </row>
    <row r="11" spans="1:21" ht="46.8" x14ac:dyDescent="0.3">
      <c r="A11" s="3" t="s">
        <v>7</v>
      </c>
      <c r="B11" s="7" t="s">
        <v>5</v>
      </c>
      <c r="C11" s="7" t="s">
        <v>8</v>
      </c>
      <c r="D11" s="17">
        <v>9909.2000000000007</v>
      </c>
      <c r="E11" s="16">
        <v>10515</v>
      </c>
      <c r="F11" s="25">
        <v>10715</v>
      </c>
      <c r="G11" s="16">
        <v>11985</v>
      </c>
      <c r="H11" s="17">
        <f>G11-E11</f>
        <v>1470</v>
      </c>
      <c r="I11" s="18">
        <f>H11/H8*100</f>
        <v>8.8156974107217248E-2</v>
      </c>
      <c r="J11" s="17">
        <f>G11-F11</f>
        <v>1270</v>
      </c>
      <c r="K11" s="19">
        <f>J11/J8*100</f>
        <v>0.17536134447747787</v>
      </c>
      <c r="L11" s="16">
        <v>11895</v>
      </c>
      <c r="M11" s="17">
        <f>L11-G11</f>
        <v>-90</v>
      </c>
      <c r="N11" s="19">
        <f t="shared" si="5"/>
        <v>7.145448785789767E-3</v>
      </c>
      <c r="O11" s="16">
        <v>11895</v>
      </c>
      <c r="P11" s="17">
        <f>O11-L11</f>
        <v>0</v>
      </c>
      <c r="Q11" s="19">
        <f>P11/$P$8*100</f>
        <v>0</v>
      </c>
    </row>
    <row r="12" spans="1:21" ht="46.8" x14ac:dyDescent="0.3">
      <c r="A12" s="3" t="s">
        <v>80</v>
      </c>
      <c r="B12" s="7" t="s">
        <v>5</v>
      </c>
      <c r="C12" s="7" t="s">
        <v>9</v>
      </c>
      <c r="D12" s="17">
        <v>154441.79999999999</v>
      </c>
      <c r="E12" s="16">
        <v>160000</v>
      </c>
      <c r="F12" s="25">
        <v>165540.29999999999</v>
      </c>
      <c r="G12" s="16">
        <v>175000</v>
      </c>
      <c r="H12" s="17">
        <f>G12-E12</f>
        <v>15000</v>
      </c>
      <c r="I12" s="18">
        <f>H12/H8*100</f>
        <v>0.89956096027772703</v>
      </c>
      <c r="J12" s="17">
        <f t="shared" si="0"/>
        <v>9459.7000000000116</v>
      </c>
      <c r="K12" s="19">
        <f>J12/J8*100</f>
        <v>1.3061934727193696</v>
      </c>
      <c r="L12" s="17">
        <v>175000</v>
      </c>
      <c r="M12" s="17">
        <f>L12-G12</f>
        <v>0</v>
      </c>
      <c r="N12" s="19">
        <f t="shared" si="5"/>
        <v>0</v>
      </c>
      <c r="O12" s="16">
        <v>175000</v>
      </c>
      <c r="P12" s="17">
        <f t="shared" si="3"/>
        <v>0</v>
      </c>
      <c r="Q12" s="19">
        <f t="shared" si="6"/>
        <v>0</v>
      </c>
    </row>
    <row r="13" spans="1:21" x14ac:dyDescent="0.3">
      <c r="A13" s="3" t="s">
        <v>10</v>
      </c>
      <c r="B13" s="7" t="s">
        <v>5</v>
      </c>
      <c r="C13" s="7" t="s">
        <v>11</v>
      </c>
      <c r="D13" s="17">
        <v>15.5</v>
      </c>
      <c r="E13" s="16">
        <v>5.0999999999999996</v>
      </c>
      <c r="F13" s="25">
        <v>5.0999999999999996</v>
      </c>
      <c r="G13" s="16">
        <v>1.4</v>
      </c>
      <c r="H13" s="17">
        <f t="shared" si="1"/>
        <v>-3.6999999999999997</v>
      </c>
      <c r="I13" s="18">
        <f>H13/H8*100</f>
        <v>-2.2189170353517269E-4</v>
      </c>
      <c r="J13" s="17">
        <f t="shared" si="0"/>
        <v>-3.6999999999999997</v>
      </c>
      <c r="K13" s="19">
        <f>J13/J8*100</f>
        <v>-5.1089525556430565E-4</v>
      </c>
      <c r="L13" s="16">
        <v>60.5</v>
      </c>
      <c r="M13" s="17">
        <f t="shared" si="4"/>
        <v>59.1</v>
      </c>
      <c r="N13" s="19">
        <f t="shared" si="5"/>
        <v>-4.6921780360019471E-3</v>
      </c>
      <c r="O13" s="16">
        <v>2.5</v>
      </c>
      <c r="P13" s="17">
        <f>O13-L13</f>
        <v>-58</v>
      </c>
      <c r="Q13" s="19">
        <f t="shared" si="6"/>
        <v>1.3748311091094412E-2</v>
      </c>
    </row>
    <row r="14" spans="1:21" ht="46.8" x14ac:dyDescent="0.3">
      <c r="A14" s="3" t="s">
        <v>12</v>
      </c>
      <c r="B14" s="7" t="s">
        <v>5</v>
      </c>
      <c r="C14" s="7" t="s">
        <v>13</v>
      </c>
      <c r="D14" s="17">
        <v>48960.6</v>
      </c>
      <c r="E14" s="16">
        <v>55340.5</v>
      </c>
      <c r="F14" s="25">
        <v>55720.5</v>
      </c>
      <c r="G14" s="16">
        <v>59731.6</v>
      </c>
      <c r="H14" s="17">
        <f>G14-E14</f>
        <v>4391.0999999999985</v>
      </c>
      <c r="I14" s="18">
        <f>H14/H8*100</f>
        <v>0.26333747551170172</v>
      </c>
      <c r="J14" s="17">
        <f t="shared" si="0"/>
        <v>4011.0999999999985</v>
      </c>
      <c r="K14" s="19">
        <f>J14/J8*100</f>
        <v>0.55385188097134741</v>
      </c>
      <c r="L14" s="16">
        <v>59500</v>
      </c>
      <c r="M14" s="17">
        <f t="shared" si="4"/>
        <v>-231.59999999999854</v>
      </c>
      <c r="N14" s="19">
        <f t="shared" si="5"/>
        <v>1.8387621542098883E-2</v>
      </c>
      <c r="O14" s="16">
        <v>59500</v>
      </c>
      <c r="P14" s="17">
        <f t="shared" si="3"/>
        <v>0</v>
      </c>
      <c r="Q14" s="19">
        <f t="shared" si="6"/>
        <v>0</v>
      </c>
    </row>
    <row r="15" spans="1:21" x14ac:dyDescent="0.3">
      <c r="A15" s="3" t="s">
        <v>66</v>
      </c>
      <c r="B15" s="7" t="s">
        <v>5</v>
      </c>
      <c r="C15" s="7" t="s">
        <v>33</v>
      </c>
      <c r="D15" s="17">
        <v>0</v>
      </c>
      <c r="E15" s="16">
        <v>0</v>
      </c>
      <c r="F15" s="25">
        <v>0</v>
      </c>
      <c r="G15" s="16">
        <v>0</v>
      </c>
      <c r="H15" s="17">
        <f t="shared" si="1"/>
        <v>0</v>
      </c>
      <c r="I15" s="18">
        <f>H15/H8*100</f>
        <v>0</v>
      </c>
      <c r="J15" s="17">
        <f t="shared" si="0"/>
        <v>0</v>
      </c>
      <c r="K15" s="19">
        <f>J15/J8*100</f>
        <v>0</v>
      </c>
      <c r="L15" s="17">
        <v>6500</v>
      </c>
      <c r="M15" s="17">
        <f t="shared" si="4"/>
        <v>6500</v>
      </c>
      <c r="N15" s="19">
        <f t="shared" si="5"/>
        <v>-0.51606019008481652</v>
      </c>
      <c r="O15" s="17">
        <v>0</v>
      </c>
      <c r="P15" s="17">
        <f t="shared" si="3"/>
        <v>-6500</v>
      </c>
      <c r="Q15" s="19">
        <f t="shared" si="6"/>
        <v>1.5407590015881669</v>
      </c>
    </row>
    <row r="16" spans="1:21" x14ac:dyDescent="0.3">
      <c r="A16" s="3" t="s">
        <v>14</v>
      </c>
      <c r="B16" s="7" t="s">
        <v>5</v>
      </c>
      <c r="C16" s="7" t="s">
        <v>16</v>
      </c>
      <c r="D16" s="17">
        <v>0</v>
      </c>
      <c r="E16" s="16">
        <v>2000</v>
      </c>
      <c r="F16" s="25">
        <v>2000</v>
      </c>
      <c r="G16" s="16">
        <v>2000</v>
      </c>
      <c r="H16" s="17">
        <f t="shared" si="1"/>
        <v>0</v>
      </c>
      <c r="I16" s="18">
        <f>H16/H8*100</f>
        <v>0</v>
      </c>
      <c r="J16" s="17">
        <f t="shared" si="0"/>
        <v>0</v>
      </c>
      <c r="K16" s="19">
        <f>J16/J8*100</f>
        <v>0</v>
      </c>
      <c r="L16" s="16">
        <v>2000</v>
      </c>
      <c r="M16" s="17">
        <f t="shared" si="4"/>
        <v>0</v>
      </c>
      <c r="N16" s="19">
        <f t="shared" si="5"/>
        <v>0</v>
      </c>
      <c r="O16" s="16">
        <v>2000</v>
      </c>
      <c r="P16" s="17">
        <f t="shared" si="3"/>
        <v>0</v>
      </c>
      <c r="Q16" s="19">
        <f t="shared" si="6"/>
        <v>0</v>
      </c>
    </row>
    <row r="17" spans="1:17" x14ac:dyDescent="0.3">
      <c r="A17" s="3" t="s">
        <v>15</v>
      </c>
      <c r="B17" s="7" t="s">
        <v>5</v>
      </c>
      <c r="C17" s="7" t="s">
        <v>17</v>
      </c>
      <c r="D17" s="17">
        <v>219614.4</v>
      </c>
      <c r="E17" s="16">
        <v>223509.3</v>
      </c>
      <c r="F17" s="25">
        <v>254715.6</v>
      </c>
      <c r="G17" s="16">
        <v>269133.2</v>
      </c>
      <c r="H17" s="17">
        <f t="shared" si="1"/>
        <v>45623.900000000023</v>
      </c>
      <c r="I17" s="18">
        <f>H17/H8*100</f>
        <v>2.7360986197076675</v>
      </c>
      <c r="J17" s="17">
        <f t="shared" si="0"/>
        <v>14417.600000000006</v>
      </c>
      <c r="K17" s="19">
        <f>J17/J8*100</f>
        <v>1.9907793071956583</v>
      </c>
      <c r="L17" s="16">
        <v>294284</v>
      </c>
      <c r="M17" s="17">
        <f t="shared" si="4"/>
        <v>25150.799999999988</v>
      </c>
      <c r="N17" s="19">
        <f t="shared" si="5"/>
        <v>-1.9968194813515687</v>
      </c>
      <c r="O17" s="16">
        <v>354284</v>
      </c>
      <c r="P17" s="17">
        <f t="shared" si="3"/>
        <v>60000</v>
      </c>
      <c r="Q17" s="19">
        <f t="shared" si="6"/>
        <v>-14.222390783890773</v>
      </c>
    </row>
    <row r="18" spans="1:17" x14ac:dyDescent="0.3">
      <c r="A18" s="4" t="s">
        <v>18</v>
      </c>
      <c r="B18" s="6" t="s">
        <v>6</v>
      </c>
      <c r="C18" s="6"/>
      <c r="D18" s="12">
        <f>D19</f>
        <v>9920.1</v>
      </c>
      <c r="E18" s="13">
        <f>E19</f>
        <v>10964.4</v>
      </c>
      <c r="F18" s="13">
        <f>F19</f>
        <v>10645.5</v>
      </c>
      <c r="G18" s="12">
        <f>G19</f>
        <v>10064.700000000001</v>
      </c>
      <c r="H18" s="13">
        <f>G18-E18</f>
        <v>-899.69999999999891</v>
      </c>
      <c r="I18" s="14">
        <f>H18/H8*100</f>
        <v>-5.3955666397458003E-2</v>
      </c>
      <c r="J18" s="13">
        <f t="shared" si="0"/>
        <v>-580.79999999999927</v>
      </c>
      <c r="K18" s="14">
        <f>J18/J8*100</f>
        <v>-8.019674714371576E-2</v>
      </c>
      <c r="L18" s="13">
        <f t="shared" ref="L18" si="7">L19</f>
        <v>7228.2</v>
      </c>
      <c r="M18" s="13">
        <f t="shared" si="4"/>
        <v>-2836.5000000000009</v>
      </c>
      <c r="N18" s="14">
        <f t="shared" si="5"/>
        <v>0.22520072756547418</v>
      </c>
      <c r="O18" s="13">
        <f t="shared" ref="O18" si="8">O19</f>
        <v>7503.5</v>
      </c>
      <c r="P18" s="13">
        <f t="shared" si="3"/>
        <v>275.30000000000018</v>
      </c>
      <c r="Q18" s="14">
        <f t="shared" si="6"/>
        <v>-6.5257069713418867E-2</v>
      </c>
    </row>
    <row r="19" spans="1:17" x14ac:dyDescent="0.3">
      <c r="A19" s="3" t="s">
        <v>19</v>
      </c>
      <c r="B19" s="7" t="s">
        <v>6</v>
      </c>
      <c r="C19" s="7" t="s">
        <v>8</v>
      </c>
      <c r="D19" s="17">
        <v>9920.1</v>
      </c>
      <c r="E19" s="16">
        <v>10964.4</v>
      </c>
      <c r="F19" s="16">
        <v>10645.5</v>
      </c>
      <c r="G19" s="16">
        <v>10064.700000000001</v>
      </c>
      <c r="H19" s="17">
        <f>G19-E19</f>
        <v>-899.69999999999891</v>
      </c>
      <c r="I19" s="18">
        <f>H19/H8*100</f>
        <v>-5.3955666397458003E-2</v>
      </c>
      <c r="J19" s="17">
        <f>G19-F19</f>
        <v>-580.79999999999927</v>
      </c>
      <c r="K19" s="19">
        <f>J19/J8*100</f>
        <v>-8.019674714371576E-2</v>
      </c>
      <c r="L19" s="16">
        <v>7228.2</v>
      </c>
      <c r="M19" s="17">
        <f>L19-G19</f>
        <v>-2836.5000000000009</v>
      </c>
      <c r="N19" s="19">
        <f>M19/$M$8*100</f>
        <v>0.22520072756547418</v>
      </c>
      <c r="O19" s="16">
        <v>7503.5</v>
      </c>
      <c r="P19" s="17">
        <f t="shared" si="3"/>
        <v>275.30000000000018</v>
      </c>
      <c r="Q19" s="19">
        <f>P19/$P$8*100</f>
        <v>-6.5257069713418867E-2</v>
      </c>
    </row>
    <row r="20" spans="1:17" ht="31.2" x14ac:dyDescent="0.3">
      <c r="A20" s="4" t="s">
        <v>20</v>
      </c>
      <c r="B20" s="6" t="s">
        <v>8</v>
      </c>
      <c r="C20" s="6"/>
      <c r="D20" s="12">
        <f>SUM(D21:D23)</f>
        <v>11229.4</v>
      </c>
      <c r="E20" s="13">
        <f>SUM(E21:E23)</f>
        <v>15150.5</v>
      </c>
      <c r="F20" s="13">
        <f>SUM(F21:F23)</f>
        <v>15200.8</v>
      </c>
      <c r="G20" s="12">
        <f>SUM(G21:G23)</f>
        <v>5261</v>
      </c>
      <c r="H20" s="13">
        <f t="shared" si="1"/>
        <v>-9889.5</v>
      </c>
      <c r="I20" s="14">
        <f>H20/H8*100</f>
        <v>-0.59308054111110553</v>
      </c>
      <c r="J20" s="13">
        <f t="shared" si="0"/>
        <v>-9939.7999999999993</v>
      </c>
      <c r="K20" s="14">
        <f>J20/J8*100</f>
        <v>-1.3724855841238066</v>
      </c>
      <c r="L20" s="13">
        <f>SUM(L21:L23)</f>
        <v>3924.1</v>
      </c>
      <c r="M20" s="13">
        <f t="shared" si="4"/>
        <v>-1336.9</v>
      </c>
      <c r="N20" s="14">
        <f>M20/$M$8*100</f>
        <v>0.10614167201913711</v>
      </c>
      <c r="O20" s="13">
        <f>SUM(O21:O23)</f>
        <v>3923.1</v>
      </c>
      <c r="P20" s="13">
        <f t="shared" si="3"/>
        <v>-1</v>
      </c>
      <c r="Q20" s="14">
        <f t="shared" si="6"/>
        <v>2.3703984639817952E-4</v>
      </c>
    </row>
    <row r="21" spans="1:17" x14ac:dyDescent="0.3">
      <c r="A21" s="3" t="s">
        <v>21</v>
      </c>
      <c r="B21" s="7" t="s">
        <v>8</v>
      </c>
      <c r="C21" s="7" t="s">
        <v>9</v>
      </c>
      <c r="D21" s="17">
        <v>6561.2</v>
      </c>
      <c r="E21" s="16">
        <v>6855.6</v>
      </c>
      <c r="F21" s="25">
        <v>6905.9</v>
      </c>
      <c r="G21" s="16">
        <v>2072.1999999999998</v>
      </c>
      <c r="H21" s="17">
        <f t="shared" si="1"/>
        <v>-4783.4000000000005</v>
      </c>
      <c r="I21" s="18">
        <f>H21/H8*100</f>
        <v>-0.28686399315949868</v>
      </c>
      <c r="J21" s="17">
        <f t="shared" si="0"/>
        <v>-4833.7</v>
      </c>
      <c r="K21" s="19">
        <f>J21/J8*100</f>
        <v>-0.66743632346518478</v>
      </c>
      <c r="L21" s="16">
        <v>2284.1999999999998</v>
      </c>
      <c r="M21" s="17">
        <f t="shared" si="4"/>
        <v>212</v>
      </c>
      <c r="N21" s="19">
        <f t="shared" si="5"/>
        <v>-1.6831501584304784E-2</v>
      </c>
      <c r="O21" s="16">
        <v>2284.1999999999998</v>
      </c>
      <c r="P21" s="17">
        <f t="shared" si="3"/>
        <v>0</v>
      </c>
      <c r="Q21" s="19">
        <f t="shared" si="6"/>
        <v>0</v>
      </c>
    </row>
    <row r="22" spans="1:17" ht="46.8" x14ac:dyDescent="0.3">
      <c r="A22" s="3" t="s">
        <v>75</v>
      </c>
      <c r="B22" s="7" t="s">
        <v>8</v>
      </c>
      <c r="C22" s="7" t="s">
        <v>35</v>
      </c>
      <c r="D22" s="26">
        <v>1999.6</v>
      </c>
      <c r="E22" s="16">
        <v>3850</v>
      </c>
      <c r="F22" s="25">
        <v>3850</v>
      </c>
      <c r="G22" s="16">
        <v>50</v>
      </c>
      <c r="H22" s="17">
        <f t="shared" si="1"/>
        <v>-3800</v>
      </c>
      <c r="I22" s="18">
        <f>H22/H8*100</f>
        <v>-0.22788877660369086</v>
      </c>
      <c r="J22" s="17">
        <f t="shared" si="0"/>
        <v>-3800</v>
      </c>
      <c r="K22" s="19">
        <f>J22/J8*100</f>
        <v>-0.52470323544442199</v>
      </c>
      <c r="L22" s="16">
        <v>0</v>
      </c>
      <c r="M22" s="17">
        <f t="shared" si="4"/>
        <v>-50</v>
      </c>
      <c r="N22" s="19">
        <f t="shared" si="5"/>
        <v>3.9696937698832039E-3</v>
      </c>
      <c r="O22" s="16">
        <v>0</v>
      </c>
      <c r="P22" s="17">
        <f t="shared" si="3"/>
        <v>0</v>
      </c>
      <c r="Q22" s="19">
        <f t="shared" si="6"/>
        <v>0</v>
      </c>
    </row>
    <row r="23" spans="1:17" ht="31.2" x14ac:dyDescent="0.3">
      <c r="A23" s="3" t="s">
        <v>22</v>
      </c>
      <c r="B23" s="7" t="s">
        <v>8</v>
      </c>
      <c r="C23" s="7" t="s">
        <v>24</v>
      </c>
      <c r="D23" s="17">
        <v>2668.6</v>
      </c>
      <c r="E23" s="16">
        <v>4444.8999999999996</v>
      </c>
      <c r="F23" s="25">
        <v>4444.8999999999996</v>
      </c>
      <c r="G23" s="16">
        <v>3138.8</v>
      </c>
      <c r="H23" s="17">
        <f t="shared" si="1"/>
        <v>-1306.0999999999995</v>
      </c>
      <c r="I23" s="18">
        <f>H23/H8*100</f>
        <v>-7.8327771347915923E-2</v>
      </c>
      <c r="J23" s="17">
        <f t="shared" si="0"/>
        <v>-1306.0999999999995</v>
      </c>
      <c r="K23" s="19">
        <f>J23/J8*100</f>
        <v>-0.18034602521419979</v>
      </c>
      <c r="L23" s="16">
        <v>1639.9</v>
      </c>
      <c r="M23" s="17">
        <f t="shared" si="4"/>
        <v>-1498.9</v>
      </c>
      <c r="N23" s="19">
        <f t="shared" si="5"/>
        <v>0.11900347983355869</v>
      </c>
      <c r="O23" s="16">
        <v>1638.9</v>
      </c>
      <c r="P23" s="17">
        <f t="shared" si="3"/>
        <v>-1</v>
      </c>
      <c r="Q23" s="19">
        <f t="shared" si="6"/>
        <v>2.3703984639817952E-4</v>
      </c>
    </row>
    <row r="24" spans="1:17" x14ac:dyDescent="0.3">
      <c r="A24" s="4" t="s">
        <v>25</v>
      </c>
      <c r="B24" s="6" t="s">
        <v>9</v>
      </c>
      <c r="C24" s="6"/>
      <c r="D24" s="12">
        <f>SUM(D25:D31)</f>
        <v>412820.5</v>
      </c>
      <c r="E24" s="13">
        <f>SUM(E25:E31)</f>
        <v>558140.29999999993</v>
      </c>
      <c r="F24" s="13">
        <f>SUM(F25:F31)</f>
        <v>669770.1</v>
      </c>
      <c r="G24" s="12">
        <f>SUM(G25:G31)</f>
        <v>645618.80000000005</v>
      </c>
      <c r="H24" s="13">
        <f t="shared" si="1"/>
        <v>87478.500000000116</v>
      </c>
      <c r="I24" s="14">
        <f>H24/H8*100</f>
        <v>5.2461495642436837</v>
      </c>
      <c r="J24" s="13">
        <f t="shared" si="0"/>
        <v>-24151.29999999993</v>
      </c>
      <c r="K24" s="14">
        <f>J24/J8*100</f>
        <v>-3.3348066447865343</v>
      </c>
      <c r="L24" s="13">
        <f t="shared" ref="L24" si="9">SUM(L25:L31)</f>
        <v>542140.79999999993</v>
      </c>
      <c r="M24" s="13">
        <f t="shared" si="4"/>
        <v>-103478.00000000012</v>
      </c>
      <c r="N24" s="14">
        <f>M24/$M$8*100</f>
        <v>8.2155194383994914</v>
      </c>
      <c r="O24" s="13">
        <f t="shared" ref="O24" si="10">SUM(O25:O31)</f>
        <v>548441.19999999995</v>
      </c>
      <c r="P24" s="13">
        <f t="shared" si="3"/>
        <v>6300.4000000000233</v>
      </c>
      <c r="Q24" s="14">
        <f t="shared" si="6"/>
        <v>-1.4934458482470958</v>
      </c>
    </row>
    <row r="25" spans="1:17" x14ac:dyDescent="0.3">
      <c r="A25" s="3" t="s">
        <v>26</v>
      </c>
      <c r="B25" s="7" t="s">
        <v>9</v>
      </c>
      <c r="C25" s="7" t="s">
        <v>5</v>
      </c>
      <c r="D25" s="17">
        <v>8217</v>
      </c>
      <c r="E25" s="16">
        <v>9580.4</v>
      </c>
      <c r="F25" s="25">
        <v>9190.1</v>
      </c>
      <c r="G25" s="16">
        <v>10361.5</v>
      </c>
      <c r="H25" s="17">
        <f t="shared" si="1"/>
        <v>781.10000000000036</v>
      </c>
      <c r="I25" s="18">
        <f>H25/H8*100</f>
        <v>4.6843137738195526E-2</v>
      </c>
      <c r="J25" s="17">
        <f t="shared" si="0"/>
        <v>1171.3999999999996</v>
      </c>
      <c r="K25" s="19">
        <f>J25/J8*100</f>
        <v>0.16174667631568307</v>
      </c>
      <c r="L25" s="16">
        <v>10401.5</v>
      </c>
      <c r="M25" s="17">
        <f t="shared" si="4"/>
        <v>40</v>
      </c>
      <c r="N25" s="19">
        <f t="shared" si="5"/>
        <v>-3.1757550159065631E-3</v>
      </c>
      <c r="O25" s="16">
        <v>10401.5</v>
      </c>
      <c r="P25" s="17">
        <f t="shared" si="3"/>
        <v>0</v>
      </c>
      <c r="Q25" s="19">
        <f t="shared" si="6"/>
        <v>0</v>
      </c>
    </row>
    <row r="26" spans="1:17" x14ac:dyDescent="0.3">
      <c r="A26" s="3" t="s">
        <v>27</v>
      </c>
      <c r="B26" s="7" t="s">
        <v>9</v>
      </c>
      <c r="C26" s="7" t="s">
        <v>11</v>
      </c>
      <c r="D26" s="17">
        <v>17232.5</v>
      </c>
      <c r="E26" s="16">
        <v>18361.5</v>
      </c>
      <c r="F26" s="25">
        <v>17570.7</v>
      </c>
      <c r="G26" s="16">
        <v>15558.8</v>
      </c>
      <c r="H26" s="17">
        <f t="shared" si="1"/>
        <v>-2802.7000000000007</v>
      </c>
      <c r="I26" s="18">
        <f>H26/H8*100</f>
        <v>-0.16807996689135909</v>
      </c>
      <c r="J26" s="17">
        <f t="shared" si="0"/>
        <v>-2011.9000000000015</v>
      </c>
      <c r="K26" s="19">
        <f>J26/J8*100</f>
        <v>-0.27780274720806142</v>
      </c>
      <c r="L26" s="16">
        <v>15403</v>
      </c>
      <c r="M26" s="17">
        <f t="shared" si="4"/>
        <v>-155.79999999999927</v>
      </c>
      <c r="N26" s="19">
        <f t="shared" si="5"/>
        <v>1.2369565786956005E-2</v>
      </c>
      <c r="O26" s="16">
        <v>15297</v>
      </c>
      <c r="P26" s="17">
        <f t="shared" si="3"/>
        <v>-106</v>
      </c>
      <c r="Q26" s="19">
        <f t="shared" si="6"/>
        <v>2.5126223718207028E-2</v>
      </c>
    </row>
    <row r="27" spans="1:17" x14ac:dyDescent="0.3">
      <c r="A27" s="3" t="s">
        <v>28</v>
      </c>
      <c r="B27" s="7" t="s">
        <v>9</v>
      </c>
      <c r="C27" s="7" t="s">
        <v>33</v>
      </c>
      <c r="D27" s="17">
        <v>28584.3</v>
      </c>
      <c r="E27" s="16">
        <v>14899.3</v>
      </c>
      <c r="F27" s="25">
        <v>16694.400000000001</v>
      </c>
      <c r="G27" s="16">
        <v>16118</v>
      </c>
      <c r="H27" s="17">
        <f t="shared" si="1"/>
        <v>1218.7000000000007</v>
      </c>
      <c r="I27" s="18">
        <f>H27/H8*100</f>
        <v>7.308632948603111E-2</v>
      </c>
      <c r="J27" s="17">
        <f t="shared" si="0"/>
        <v>-576.40000000000146</v>
      </c>
      <c r="K27" s="19">
        <f>J27/J8*100</f>
        <v>-7.9589196028990936E-2</v>
      </c>
      <c r="L27" s="16">
        <v>15000.6</v>
      </c>
      <c r="M27" s="17">
        <f t="shared" si="4"/>
        <v>-1117.3999999999996</v>
      </c>
      <c r="N27" s="19">
        <f>M27/$M$8*100</f>
        <v>8.87147163693498E-2</v>
      </c>
      <c r="O27" s="16">
        <v>14999.7</v>
      </c>
      <c r="P27" s="17">
        <f t="shared" si="3"/>
        <v>-0.8999999999996362</v>
      </c>
      <c r="Q27" s="19">
        <f t="shared" si="6"/>
        <v>2.1333586175827535E-4</v>
      </c>
    </row>
    <row r="28" spans="1:17" x14ac:dyDescent="0.3">
      <c r="A28" s="3" t="s">
        <v>29</v>
      </c>
      <c r="B28" s="7" t="s">
        <v>9</v>
      </c>
      <c r="C28" s="7" t="s">
        <v>34</v>
      </c>
      <c r="D28" s="17">
        <v>21172.3</v>
      </c>
      <c r="E28" s="16">
        <v>26700</v>
      </c>
      <c r="F28" s="25">
        <v>26455.5</v>
      </c>
      <c r="G28" s="16">
        <v>35063.699999999997</v>
      </c>
      <c r="H28" s="17">
        <f t="shared" si="1"/>
        <v>8363.6999999999971</v>
      </c>
      <c r="I28" s="18">
        <f>H28/H8*100</f>
        <v>0.50157720023165486</v>
      </c>
      <c r="J28" s="17">
        <f t="shared" si="0"/>
        <v>8608.1999999999971</v>
      </c>
      <c r="K28" s="19">
        <f>J28/J8*100</f>
        <v>1.1886185240401768</v>
      </c>
      <c r="L28" s="16">
        <v>35000</v>
      </c>
      <c r="M28" s="17">
        <f t="shared" si="4"/>
        <v>-63.69999999999709</v>
      </c>
      <c r="N28" s="19">
        <f>M28/$M$8*100</f>
        <v>5.0573898628309705E-3</v>
      </c>
      <c r="O28" s="16">
        <v>35000</v>
      </c>
      <c r="P28" s="17">
        <f t="shared" si="3"/>
        <v>0</v>
      </c>
      <c r="Q28" s="19">
        <f t="shared" si="6"/>
        <v>0</v>
      </c>
    </row>
    <row r="29" spans="1:17" x14ac:dyDescent="0.3">
      <c r="A29" s="3" t="s">
        <v>30</v>
      </c>
      <c r="B29" s="7" t="s">
        <v>9</v>
      </c>
      <c r="C29" s="7" t="s">
        <v>23</v>
      </c>
      <c r="D29" s="17">
        <v>315752.40000000002</v>
      </c>
      <c r="E29" s="16">
        <v>454337.1</v>
      </c>
      <c r="F29" s="25">
        <v>557881.59999999998</v>
      </c>
      <c r="G29" s="16">
        <v>527190.30000000005</v>
      </c>
      <c r="H29" s="17">
        <f t="shared" si="1"/>
        <v>72853.20000000007</v>
      </c>
      <c r="I29" s="18">
        <f>H29/H8*100</f>
        <v>4.3690596367536907</v>
      </c>
      <c r="J29" s="17">
        <f t="shared" si="0"/>
        <v>-30691.29999999993</v>
      </c>
      <c r="K29" s="19">
        <f>J29/J8*100</f>
        <v>-4.2378485289461452</v>
      </c>
      <c r="L29" s="16">
        <v>448807.1</v>
      </c>
      <c r="M29" s="17">
        <f t="shared" si="4"/>
        <v>-78383.20000000007</v>
      </c>
      <c r="N29" s="19">
        <f t="shared" si="5"/>
        <v>6.2231460140701884</v>
      </c>
      <c r="O29" s="16">
        <v>455214.4</v>
      </c>
      <c r="P29" s="17">
        <f t="shared" si="3"/>
        <v>6407.3000000000466</v>
      </c>
      <c r="Q29" s="19">
        <f t="shared" si="6"/>
        <v>-1.5187854078270668</v>
      </c>
    </row>
    <row r="30" spans="1:17" x14ac:dyDescent="0.3">
      <c r="A30" s="3" t="s">
        <v>31</v>
      </c>
      <c r="B30" s="7" t="s">
        <v>9</v>
      </c>
      <c r="C30" s="7" t="s">
        <v>35</v>
      </c>
      <c r="D30" s="17">
        <v>12859.3</v>
      </c>
      <c r="E30" s="16">
        <v>14629.9</v>
      </c>
      <c r="F30" s="25">
        <v>15494.2</v>
      </c>
      <c r="G30" s="16">
        <v>14096.7</v>
      </c>
      <c r="H30" s="17">
        <f t="shared" si="1"/>
        <v>-533.19999999999891</v>
      </c>
      <c r="I30" s="18">
        <f>H30/H8*100</f>
        <v>-3.1976393601338873E-2</v>
      </c>
      <c r="J30" s="17">
        <f t="shared" si="0"/>
        <v>-1397.5</v>
      </c>
      <c r="K30" s="19">
        <f>J30/J8*100</f>
        <v>-0.19296651882462623</v>
      </c>
      <c r="L30" s="16">
        <v>8138</v>
      </c>
      <c r="M30" s="17">
        <f t="shared" si="4"/>
        <v>-5958.7000000000007</v>
      </c>
      <c r="N30" s="19">
        <f t="shared" si="5"/>
        <v>0.47308428533206093</v>
      </c>
      <c r="O30" s="16">
        <v>8138</v>
      </c>
      <c r="P30" s="17">
        <f t="shared" si="3"/>
        <v>0</v>
      </c>
      <c r="Q30" s="19">
        <f t="shared" si="6"/>
        <v>0</v>
      </c>
    </row>
    <row r="31" spans="1:17" x14ac:dyDescent="0.3">
      <c r="A31" s="3" t="s">
        <v>32</v>
      </c>
      <c r="B31" s="7" t="s">
        <v>9</v>
      </c>
      <c r="C31" s="7" t="s">
        <v>36</v>
      </c>
      <c r="D31" s="17">
        <v>9002.7000000000007</v>
      </c>
      <c r="E31" s="16">
        <v>19632.099999999999</v>
      </c>
      <c r="F31" s="25">
        <v>26483.599999999999</v>
      </c>
      <c r="G31" s="16">
        <v>27229.8</v>
      </c>
      <c r="H31" s="17">
        <f t="shared" si="1"/>
        <v>7597.7000000000007</v>
      </c>
      <c r="I31" s="18">
        <f>H31/H8*100</f>
        <v>0.45563962052680584</v>
      </c>
      <c r="J31" s="17">
        <f t="shared" si="0"/>
        <v>746.20000000000073</v>
      </c>
      <c r="K31" s="19">
        <f>J31/J8*100</f>
        <v>0.10303514586542843</v>
      </c>
      <c r="L31" s="16">
        <v>9390.6</v>
      </c>
      <c r="M31" s="17">
        <f t="shared" si="4"/>
        <v>-17839.199999999997</v>
      </c>
      <c r="N31" s="19">
        <f t="shared" si="5"/>
        <v>1.4163232219940087</v>
      </c>
      <c r="O31" s="16">
        <v>9390.6</v>
      </c>
      <c r="P31" s="17">
        <f t="shared" si="3"/>
        <v>0</v>
      </c>
      <c r="Q31" s="19">
        <f t="shared" si="6"/>
        <v>0</v>
      </c>
    </row>
    <row r="32" spans="1:17" x14ac:dyDescent="0.3">
      <c r="A32" s="4" t="s">
        <v>37</v>
      </c>
      <c r="B32" s="6" t="s">
        <v>11</v>
      </c>
      <c r="C32" s="6"/>
      <c r="D32" s="12">
        <f>SUM(D33:D36)</f>
        <v>1199952.5</v>
      </c>
      <c r="E32" s="13">
        <f>SUM(E33:E36)</f>
        <v>545474.1</v>
      </c>
      <c r="F32" s="13">
        <f>SUM(F33:F36)</f>
        <v>1066728.7000000002</v>
      </c>
      <c r="G32" s="12">
        <f>SUM(G33:G36)</f>
        <v>1875316.2</v>
      </c>
      <c r="H32" s="13">
        <f t="shared" si="1"/>
        <v>1329842.1000000001</v>
      </c>
      <c r="I32" s="14">
        <f>H32/H8*100-0.02</f>
        <v>79.731602432916617</v>
      </c>
      <c r="J32" s="13">
        <f t="shared" si="0"/>
        <v>808587.49999999977</v>
      </c>
      <c r="K32" s="14">
        <f>J32/J8*100-0.02</f>
        <v>111.6295993131359</v>
      </c>
      <c r="L32" s="13">
        <f t="shared" ref="L32" si="11">SUM(L33:L36)</f>
        <v>908846.10000000009</v>
      </c>
      <c r="M32" s="13">
        <f t="shared" si="4"/>
        <v>-966470.09999999986</v>
      </c>
      <c r="N32" s="14">
        <f t="shared" si="5"/>
        <v>76.731806694967929</v>
      </c>
      <c r="O32" s="13">
        <f t="shared" ref="O32" si="12">SUM(O33:O36)</f>
        <v>602686.6</v>
      </c>
      <c r="P32" s="13">
        <f t="shared" si="3"/>
        <v>-306159.50000000012</v>
      </c>
      <c r="Q32" s="14">
        <f t="shared" si="6"/>
        <v>72.572000853343482</v>
      </c>
    </row>
    <row r="33" spans="1:17" x14ac:dyDescent="0.3">
      <c r="A33" s="3" t="s">
        <v>38</v>
      </c>
      <c r="B33" s="7" t="s">
        <v>11</v>
      </c>
      <c r="C33" s="7" t="s">
        <v>5</v>
      </c>
      <c r="D33" s="17">
        <v>778342.1</v>
      </c>
      <c r="E33" s="16">
        <v>36828.6</v>
      </c>
      <c r="F33" s="27">
        <v>488729.2</v>
      </c>
      <c r="G33" s="16">
        <v>1038881.4</v>
      </c>
      <c r="H33" s="17">
        <f t="shared" si="1"/>
        <v>1002052.8</v>
      </c>
      <c r="I33" s="18">
        <f>H33/H8*100-0.01</f>
        <v>60.083838601132342</v>
      </c>
      <c r="J33" s="17">
        <f t="shared" si="0"/>
        <v>550152.19999999995</v>
      </c>
      <c r="K33" s="19">
        <f>J33/J8*100-0.02</f>
        <v>75.944905086017556</v>
      </c>
      <c r="L33" s="16">
        <v>337608.9</v>
      </c>
      <c r="M33" s="17">
        <f t="shared" si="4"/>
        <v>-701272.5</v>
      </c>
      <c r="N33" s="19">
        <f t="shared" si="5"/>
        <v>55.676741484808382</v>
      </c>
      <c r="O33" s="16">
        <v>58358.8</v>
      </c>
      <c r="P33" s="17">
        <f t="shared" si="3"/>
        <v>-279250.10000000003</v>
      </c>
      <c r="Q33" s="19">
        <f t="shared" si="6"/>
        <v>66.19340081067628</v>
      </c>
    </row>
    <row r="34" spans="1:17" x14ac:dyDescent="0.3">
      <c r="A34" s="3" t="s">
        <v>39</v>
      </c>
      <c r="B34" s="7" t="s">
        <v>11</v>
      </c>
      <c r="C34" s="7" t="s">
        <v>6</v>
      </c>
      <c r="D34" s="17">
        <v>150045.20000000001</v>
      </c>
      <c r="E34" s="16">
        <v>269222.40000000002</v>
      </c>
      <c r="F34" s="27">
        <v>243714.1</v>
      </c>
      <c r="G34" s="16">
        <v>441028.8</v>
      </c>
      <c r="H34" s="17">
        <f t="shared" si="1"/>
        <v>171806.39999999997</v>
      </c>
      <c r="I34" s="18">
        <f>H34/H8*100</f>
        <v>10.303355344390617</v>
      </c>
      <c r="J34" s="17">
        <f t="shared" si="0"/>
        <v>197314.69999999998</v>
      </c>
      <c r="K34" s="19">
        <f>J34/J8*100</f>
        <v>27.245174076511969</v>
      </c>
      <c r="L34" s="16">
        <v>349483.4</v>
      </c>
      <c r="M34" s="17">
        <f t="shared" si="4"/>
        <v>-91545.399999999965</v>
      </c>
      <c r="N34" s="19">
        <f t="shared" si="5"/>
        <v>7.2681440808293143</v>
      </c>
      <c r="O34" s="16">
        <v>340458</v>
      </c>
      <c r="P34" s="17">
        <f t="shared" si="3"/>
        <v>-9025.4000000000233</v>
      </c>
      <c r="Q34" s="19">
        <f t="shared" si="6"/>
        <v>2.1393794296821351</v>
      </c>
    </row>
    <row r="35" spans="1:17" x14ac:dyDescent="0.3">
      <c r="A35" s="3" t="s">
        <v>40</v>
      </c>
      <c r="B35" s="7" t="s">
        <v>11</v>
      </c>
      <c r="C35" s="7" t="s">
        <v>8</v>
      </c>
      <c r="D35" s="17">
        <v>223205.3</v>
      </c>
      <c r="E35" s="16">
        <v>185714</v>
      </c>
      <c r="F35" s="27">
        <v>279797.40000000002</v>
      </c>
      <c r="G35" s="16">
        <v>337826.2</v>
      </c>
      <c r="H35" s="17">
        <f t="shared" si="1"/>
        <v>152112.20000000001</v>
      </c>
      <c r="I35" s="18">
        <f>H35/H8*100</f>
        <v>9.122279780130512</v>
      </c>
      <c r="J35" s="17">
        <f t="shared" si="0"/>
        <v>58028.799999999988</v>
      </c>
      <c r="K35" s="19">
        <f>J35/J8*100</f>
        <v>8.0126050286729651</v>
      </c>
      <c r="L35" s="16">
        <v>164749.29999999999</v>
      </c>
      <c r="M35" s="17">
        <f t="shared" si="4"/>
        <v>-173076.90000000002</v>
      </c>
      <c r="N35" s="19">
        <f t="shared" si="5"/>
        <v>13.741245832813966</v>
      </c>
      <c r="O35" s="16">
        <v>146865.29999999999</v>
      </c>
      <c r="P35" s="17">
        <f t="shared" si="3"/>
        <v>-17884</v>
      </c>
      <c r="Q35" s="19">
        <f t="shared" si="6"/>
        <v>4.2392206129850427</v>
      </c>
    </row>
    <row r="36" spans="1:17" ht="31.2" x14ac:dyDescent="0.3">
      <c r="A36" s="3" t="s">
        <v>41</v>
      </c>
      <c r="B36" s="7" t="s">
        <v>11</v>
      </c>
      <c r="C36" s="7" t="s">
        <v>11</v>
      </c>
      <c r="D36" s="17">
        <v>48359.9</v>
      </c>
      <c r="E36" s="16">
        <v>53709.1</v>
      </c>
      <c r="F36" s="27">
        <v>54488</v>
      </c>
      <c r="G36" s="16">
        <v>57579.8</v>
      </c>
      <c r="H36" s="17">
        <f t="shared" si="1"/>
        <v>3870.7000000000044</v>
      </c>
      <c r="I36" s="18">
        <f>H36/H8*100</f>
        <v>0.23212870726313345</v>
      </c>
      <c r="J36" s="17">
        <f t="shared" si="0"/>
        <v>3091.8000000000029</v>
      </c>
      <c r="K36" s="19">
        <f>J36/J8*100</f>
        <v>0.42691512193343828</v>
      </c>
      <c r="L36" s="16">
        <v>57004.5</v>
      </c>
      <c r="M36" s="17">
        <f t="shared" si="4"/>
        <v>-575.30000000000291</v>
      </c>
      <c r="N36" s="19">
        <f t="shared" si="5"/>
        <v>4.5675296516276373E-2</v>
      </c>
      <c r="O36" s="16">
        <v>57004.5</v>
      </c>
      <c r="P36" s="17">
        <f t="shared" si="3"/>
        <v>0</v>
      </c>
      <c r="Q36" s="19">
        <f t="shared" si="6"/>
        <v>0</v>
      </c>
    </row>
    <row r="37" spans="1:17" x14ac:dyDescent="0.3">
      <c r="A37" s="4" t="s">
        <v>42</v>
      </c>
      <c r="B37" s="6" t="s">
        <v>13</v>
      </c>
      <c r="C37" s="6"/>
      <c r="D37" s="12">
        <f>SUM(D38:D39)</f>
        <v>5044.3</v>
      </c>
      <c r="E37" s="13">
        <f>SUM(E38:E39)</f>
        <v>11768.7</v>
      </c>
      <c r="F37" s="13">
        <f>SUM(F38:F39)</f>
        <v>6864.2</v>
      </c>
      <c r="G37" s="12">
        <f>SUM(G38:G39)</f>
        <v>13860.3</v>
      </c>
      <c r="H37" s="13">
        <f t="shared" si="1"/>
        <v>2091.5999999999985</v>
      </c>
      <c r="I37" s="14">
        <f>H37/H8*100</f>
        <v>0.12543478030112618</v>
      </c>
      <c r="J37" s="13">
        <f t="shared" si="0"/>
        <v>6996.0999999999995</v>
      </c>
      <c r="K37" s="14">
        <f>J37/J8*100</f>
        <v>0.96602008039282117</v>
      </c>
      <c r="L37" s="13">
        <f t="shared" ref="L37" si="13">SUM(L38:L39)</f>
        <v>1328.8999999999999</v>
      </c>
      <c r="M37" s="13">
        <f t="shared" si="4"/>
        <v>-12531.4</v>
      </c>
      <c r="N37" s="14">
        <f t="shared" si="5"/>
        <v>0.99491641015828758</v>
      </c>
      <c r="O37" s="13">
        <f t="shared" ref="O37" si="14">SUM(O38:O39)</f>
        <v>1328.8999999999999</v>
      </c>
      <c r="P37" s="13">
        <f t="shared" si="3"/>
        <v>0</v>
      </c>
      <c r="Q37" s="14">
        <f t="shared" si="6"/>
        <v>0</v>
      </c>
    </row>
    <row r="38" spans="1:17" ht="31.2" x14ac:dyDescent="0.3">
      <c r="A38" s="3" t="s">
        <v>43</v>
      </c>
      <c r="B38" s="7" t="s">
        <v>13</v>
      </c>
      <c r="C38" s="7" t="s">
        <v>8</v>
      </c>
      <c r="D38" s="28">
        <v>4930.2</v>
      </c>
      <c r="E38" s="16">
        <v>11650</v>
      </c>
      <c r="F38" s="16">
        <v>6745.5</v>
      </c>
      <c r="G38" s="16">
        <v>13740.3</v>
      </c>
      <c r="H38" s="17">
        <f t="shared" si="1"/>
        <v>2090.2999999999993</v>
      </c>
      <c r="I38" s="18">
        <f>H38/H8*100</f>
        <v>0.12535681835123549</v>
      </c>
      <c r="J38" s="17">
        <f t="shared" si="0"/>
        <v>6994.7999999999993</v>
      </c>
      <c r="K38" s="19">
        <f>J38/J8*100</f>
        <v>0.96584057665437961</v>
      </c>
      <c r="L38" s="16">
        <v>1205.3</v>
      </c>
      <c r="M38" s="17">
        <f t="shared" si="4"/>
        <v>-12535</v>
      </c>
      <c r="N38" s="19">
        <f t="shared" si="5"/>
        <v>0.99520222810971926</v>
      </c>
      <c r="O38" s="16">
        <v>1205.3</v>
      </c>
      <c r="P38" s="17">
        <f t="shared" si="3"/>
        <v>0</v>
      </c>
      <c r="Q38" s="19">
        <f t="shared" si="6"/>
        <v>0</v>
      </c>
    </row>
    <row r="39" spans="1:17" x14ac:dyDescent="0.3">
      <c r="A39" s="3" t="s">
        <v>44</v>
      </c>
      <c r="B39" s="7" t="s">
        <v>13</v>
      </c>
      <c r="C39" s="7" t="s">
        <v>11</v>
      </c>
      <c r="D39" s="28">
        <v>114.1</v>
      </c>
      <c r="E39" s="16">
        <v>118.7</v>
      </c>
      <c r="F39" s="16">
        <v>118.7</v>
      </c>
      <c r="G39" s="16">
        <v>120</v>
      </c>
      <c r="H39" s="17">
        <f t="shared" si="1"/>
        <v>1.2999999999999972</v>
      </c>
      <c r="I39" s="18">
        <f>H39/H8*100</f>
        <v>7.7961949890736172E-5</v>
      </c>
      <c r="J39" s="17">
        <f t="shared" si="0"/>
        <v>1.2999999999999972</v>
      </c>
      <c r="K39" s="19">
        <f>J39/J8*100</f>
        <v>1.7950373844151238E-4</v>
      </c>
      <c r="L39" s="16">
        <v>123.6</v>
      </c>
      <c r="M39" s="17">
        <f t="shared" si="4"/>
        <v>3.5999999999999943</v>
      </c>
      <c r="N39" s="19">
        <f t="shared" si="5"/>
        <v>-2.858179514315902E-4</v>
      </c>
      <c r="O39" s="16">
        <v>123.6</v>
      </c>
      <c r="P39" s="17">
        <f t="shared" si="3"/>
        <v>0</v>
      </c>
      <c r="Q39" s="19">
        <f t="shared" si="6"/>
        <v>0</v>
      </c>
    </row>
    <row r="40" spans="1:17" x14ac:dyDescent="0.3">
      <c r="A40" s="4" t="s">
        <v>45</v>
      </c>
      <c r="B40" s="6" t="s">
        <v>33</v>
      </c>
      <c r="C40" s="6"/>
      <c r="D40" s="12">
        <f>SUM(D41:D46)</f>
        <v>2213331.7000000002</v>
      </c>
      <c r="E40" s="13">
        <f>SUM(E41:E46)</f>
        <v>2698303.2</v>
      </c>
      <c r="F40" s="13">
        <f>SUM(F41:F46)</f>
        <v>2862853.3</v>
      </c>
      <c r="G40" s="12">
        <f>SUM(G41:G46)</f>
        <v>2799824.6</v>
      </c>
      <c r="H40" s="13">
        <f t="shared" ref="H40:H67" si="15">G40-E40</f>
        <v>101521.39999999991</v>
      </c>
      <c r="I40" s="14">
        <f>H40/H8*100</f>
        <v>6.0883125381826098</v>
      </c>
      <c r="J40" s="13">
        <f t="shared" ref="J40:J67" si="16">G40-F40</f>
        <v>-63028.699999999721</v>
      </c>
      <c r="K40" s="14">
        <f>J40/J8*100</f>
        <v>-8.7029902146988665</v>
      </c>
      <c r="L40" s="13">
        <f t="shared" ref="L40" si="17">SUM(L41:L46)</f>
        <v>2589853.7999999998</v>
      </c>
      <c r="M40" s="13">
        <f t="shared" si="4"/>
        <v>-209970.80000000028</v>
      </c>
      <c r="N40" s="14">
        <f t="shared" si="5"/>
        <v>16.670395532347865</v>
      </c>
      <c r="O40" s="13">
        <f t="shared" ref="O40" si="18">SUM(O41:O46)</f>
        <v>2411335.4</v>
      </c>
      <c r="P40" s="13">
        <f t="shared" si="3"/>
        <v>-178518.39999999991</v>
      </c>
      <c r="Q40" s="14">
        <f t="shared" si="6"/>
        <v>42.31597411524875</v>
      </c>
    </row>
    <row r="41" spans="1:17" x14ac:dyDescent="0.3">
      <c r="A41" s="3" t="s">
        <v>46</v>
      </c>
      <c r="B41" s="7" t="s">
        <v>33</v>
      </c>
      <c r="C41" s="7" t="s">
        <v>5</v>
      </c>
      <c r="D41" s="17">
        <v>458334.8</v>
      </c>
      <c r="E41" s="16">
        <v>518632.6</v>
      </c>
      <c r="F41" s="27">
        <v>621139.19999999995</v>
      </c>
      <c r="G41" s="16">
        <v>929438.1</v>
      </c>
      <c r="H41" s="17">
        <f t="shared" si="15"/>
        <v>410805.5</v>
      </c>
      <c r="I41" s="18">
        <f>H41/H8*100</f>
        <v>24.636306004491455</v>
      </c>
      <c r="J41" s="17">
        <f t="shared" si="16"/>
        <v>308298.90000000002</v>
      </c>
      <c r="K41" s="19">
        <f>J41/J8*100</f>
        <v>42.569850082620079</v>
      </c>
      <c r="L41" s="16">
        <v>930799.4</v>
      </c>
      <c r="M41" s="17">
        <f t="shared" si="4"/>
        <v>1361.3000000000466</v>
      </c>
      <c r="N41" s="19">
        <f t="shared" si="5"/>
        <v>-0.10807888257884379</v>
      </c>
      <c r="O41" s="16">
        <v>930799.4</v>
      </c>
      <c r="P41" s="17">
        <f t="shared" si="3"/>
        <v>0</v>
      </c>
      <c r="Q41" s="19">
        <f t="shared" si="6"/>
        <v>0</v>
      </c>
    </row>
    <row r="42" spans="1:17" x14ac:dyDescent="0.3">
      <c r="A42" s="3" t="s">
        <v>47</v>
      </c>
      <c r="B42" s="7" t="s">
        <v>33</v>
      </c>
      <c r="C42" s="7" t="s">
        <v>6</v>
      </c>
      <c r="D42" s="17">
        <v>1425718.1</v>
      </c>
      <c r="E42" s="16">
        <v>1848985.4</v>
      </c>
      <c r="F42" s="27">
        <v>1889396.6</v>
      </c>
      <c r="G42" s="16">
        <v>1496941.5</v>
      </c>
      <c r="H42" s="17">
        <f t="shared" si="15"/>
        <v>-352043.89999999991</v>
      </c>
      <c r="I42" s="18">
        <f>H42/H8*100</f>
        <v>-21.112329916261068</v>
      </c>
      <c r="J42" s="17">
        <f t="shared" si="16"/>
        <v>-392455.10000000009</v>
      </c>
      <c r="K42" s="19">
        <f>J42/J8*100</f>
        <v>-54.190121246490584</v>
      </c>
      <c r="L42" s="16">
        <v>1287791.7</v>
      </c>
      <c r="M42" s="17">
        <f t="shared" si="4"/>
        <v>-209149.80000000005</v>
      </c>
      <c r="N42" s="19">
        <f t="shared" si="5"/>
        <v>16.605213160646365</v>
      </c>
      <c r="O42" s="16">
        <v>1109203.1000000001</v>
      </c>
      <c r="P42" s="17">
        <f t="shared" si="3"/>
        <v>-178588.59999999986</v>
      </c>
      <c r="Q42" s="19">
        <f t="shared" si="6"/>
        <v>42.332614312465893</v>
      </c>
    </row>
    <row r="43" spans="1:17" x14ac:dyDescent="0.3">
      <c r="A43" s="3" t="s">
        <v>69</v>
      </c>
      <c r="B43" s="7" t="s">
        <v>33</v>
      </c>
      <c r="C43" s="7" t="s">
        <v>8</v>
      </c>
      <c r="D43" s="17">
        <v>157094.1</v>
      </c>
      <c r="E43" s="16">
        <v>136095.70000000001</v>
      </c>
      <c r="F43" s="27">
        <v>148826.79999999999</v>
      </c>
      <c r="G43" s="16">
        <v>154647.5</v>
      </c>
      <c r="H43" s="17">
        <f t="shared" si="15"/>
        <v>18551.799999999988</v>
      </c>
      <c r="I43" s="18">
        <f>H43/H8*100</f>
        <v>1.1125650015253552</v>
      </c>
      <c r="J43" s="17">
        <f t="shared" si="16"/>
        <v>5820.7000000000116</v>
      </c>
      <c r="K43" s="19">
        <f>J43/J8*100</f>
        <v>0.80372108488193517</v>
      </c>
      <c r="L43" s="16">
        <v>154786.79999999999</v>
      </c>
      <c r="M43" s="17">
        <f t="shared" si="4"/>
        <v>139.29999999998836</v>
      </c>
      <c r="N43" s="19">
        <f t="shared" si="5"/>
        <v>-1.1059566842893682E-2</v>
      </c>
      <c r="O43" s="16">
        <v>154857</v>
      </c>
      <c r="P43" s="17">
        <f t="shared" si="3"/>
        <v>70.200000000011642</v>
      </c>
      <c r="Q43" s="19">
        <f t="shared" si="6"/>
        <v>-1.6640197217154963E-2</v>
      </c>
    </row>
    <row r="44" spans="1:17" ht="31.2" x14ac:dyDescent="0.3">
      <c r="A44" s="3" t="s">
        <v>79</v>
      </c>
      <c r="B44" s="7" t="s">
        <v>33</v>
      </c>
      <c r="C44" s="7" t="s">
        <v>11</v>
      </c>
      <c r="D44" s="17">
        <v>0</v>
      </c>
      <c r="E44" s="16">
        <v>466.6</v>
      </c>
      <c r="F44" s="27">
        <v>555.20000000000005</v>
      </c>
      <c r="G44" s="16">
        <v>560</v>
      </c>
      <c r="H44" s="17">
        <f t="shared" si="15"/>
        <v>93.399999999999977</v>
      </c>
      <c r="I44" s="18">
        <f>H44/H9*100</f>
        <v>0.13807764576135631</v>
      </c>
      <c r="J44" s="17">
        <f t="shared" si="16"/>
        <v>4.7999999999999545</v>
      </c>
      <c r="K44" s="19">
        <f>J44/J9*100</f>
        <v>1.6489292265834725E-2</v>
      </c>
      <c r="L44" s="16">
        <v>550</v>
      </c>
      <c r="M44" s="17">
        <f t="shared" si="4"/>
        <v>-10</v>
      </c>
      <c r="N44" s="19">
        <f t="shared" si="5"/>
        <v>7.9393875397664078E-4</v>
      </c>
      <c r="O44" s="16">
        <v>550</v>
      </c>
      <c r="P44" s="17">
        <f t="shared" si="3"/>
        <v>0</v>
      </c>
      <c r="Q44" s="19">
        <f t="shared" si="6"/>
        <v>0</v>
      </c>
    </row>
    <row r="45" spans="1:17" x14ac:dyDescent="0.3">
      <c r="A45" s="3" t="s">
        <v>71</v>
      </c>
      <c r="B45" s="7" t="s">
        <v>33</v>
      </c>
      <c r="C45" s="7" t="s">
        <v>33</v>
      </c>
      <c r="D45" s="17">
        <v>44156.1</v>
      </c>
      <c r="E45" s="16">
        <v>53752.9</v>
      </c>
      <c r="F45" s="27">
        <v>63836.1</v>
      </c>
      <c r="G45" s="16">
        <v>57802.5</v>
      </c>
      <c r="H45" s="17">
        <f t="shared" si="15"/>
        <v>4049.5999999999985</v>
      </c>
      <c r="I45" s="18">
        <f>H45/H8*100</f>
        <v>0.24285747098271213</v>
      </c>
      <c r="J45" s="17">
        <f t="shared" si="16"/>
        <v>-6033.5999999999985</v>
      </c>
      <c r="K45" s="19">
        <f>J45/J8*100</f>
        <v>-0.83311827404670102</v>
      </c>
      <c r="L45" s="16">
        <v>57379</v>
      </c>
      <c r="M45" s="17">
        <f t="shared" si="4"/>
        <v>-423.5</v>
      </c>
      <c r="N45" s="19">
        <f t="shared" si="5"/>
        <v>3.3623306230910734E-2</v>
      </c>
      <c r="O45" s="16">
        <v>57379</v>
      </c>
      <c r="P45" s="17">
        <f t="shared" si="3"/>
        <v>0</v>
      </c>
      <c r="Q45" s="19">
        <f t="shared" si="6"/>
        <v>0</v>
      </c>
    </row>
    <row r="46" spans="1:17" x14ac:dyDescent="0.3">
      <c r="A46" s="3" t="s">
        <v>48</v>
      </c>
      <c r="B46" s="7" t="s">
        <v>33</v>
      </c>
      <c r="C46" s="7" t="s">
        <v>23</v>
      </c>
      <c r="D46" s="17">
        <v>128028.6</v>
      </c>
      <c r="E46" s="16">
        <v>140370</v>
      </c>
      <c r="F46" s="27">
        <v>139099.4</v>
      </c>
      <c r="G46" s="16">
        <v>160435</v>
      </c>
      <c r="H46" s="17">
        <f t="shared" si="15"/>
        <v>20065</v>
      </c>
      <c r="I46" s="18">
        <f>H46/H8*100</f>
        <v>1.203312711198173</v>
      </c>
      <c r="J46" s="17">
        <f t="shared" si="16"/>
        <v>21335.600000000006</v>
      </c>
      <c r="K46" s="19">
        <f>J46/J8*100</f>
        <v>2.9460153553021087</v>
      </c>
      <c r="L46" s="16">
        <v>158546.9</v>
      </c>
      <c r="M46" s="17">
        <f t="shared" si="4"/>
        <v>-1888.1000000000058</v>
      </c>
      <c r="N46" s="19">
        <f t="shared" si="5"/>
        <v>0.14990357613833</v>
      </c>
      <c r="O46" s="16">
        <v>158546.9</v>
      </c>
      <c r="P46" s="17">
        <f t="shared" si="3"/>
        <v>0</v>
      </c>
      <c r="Q46" s="19">
        <f t="shared" si="6"/>
        <v>0</v>
      </c>
    </row>
    <row r="47" spans="1:17" x14ac:dyDescent="0.3">
      <c r="A47" s="4" t="s">
        <v>49</v>
      </c>
      <c r="B47" s="6" t="s">
        <v>34</v>
      </c>
      <c r="C47" s="6"/>
      <c r="D47" s="12">
        <f>SUM(D48:D49)</f>
        <v>216217.8</v>
      </c>
      <c r="E47" s="13">
        <f>SUM(E48:E49)</f>
        <v>235849.2</v>
      </c>
      <c r="F47" s="13">
        <f>SUM(F48:F49)</f>
        <v>246173.1</v>
      </c>
      <c r="G47" s="12">
        <f>SUM(G48:G49)</f>
        <v>249311.2</v>
      </c>
      <c r="H47" s="13">
        <f t="shared" si="15"/>
        <v>13462</v>
      </c>
      <c r="I47" s="14">
        <f>H47/H8*100</f>
        <v>0.80732597648391735</v>
      </c>
      <c r="J47" s="13">
        <f t="shared" si="16"/>
        <v>3138.1000000000058</v>
      </c>
      <c r="K47" s="14">
        <f>J47/J8*100</f>
        <v>0.43330821661793256</v>
      </c>
      <c r="L47" s="13">
        <f t="shared" ref="L47" si="19">SUM(L48:L49)</f>
        <v>259818.1</v>
      </c>
      <c r="M47" s="13">
        <f t="shared" si="4"/>
        <v>10506.899999999994</v>
      </c>
      <c r="N47" s="14">
        <f t="shared" si="5"/>
        <v>-0.83418350941571617</v>
      </c>
      <c r="O47" s="13">
        <f t="shared" ref="O47" si="20">SUM(O48:O49)</f>
        <v>258466.6</v>
      </c>
      <c r="P47" s="13">
        <f t="shared" si="3"/>
        <v>-1351.5</v>
      </c>
      <c r="Q47" s="14">
        <f t="shared" si="6"/>
        <v>0.32035935240713964</v>
      </c>
    </row>
    <row r="48" spans="1:17" x14ac:dyDescent="0.3">
      <c r="A48" s="3" t="s">
        <v>50</v>
      </c>
      <c r="B48" s="7" t="s">
        <v>34</v>
      </c>
      <c r="C48" s="7" t="s">
        <v>5</v>
      </c>
      <c r="D48" s="17">
        <v>207202</v>
      </c>
      <c r="E48" s="16">
        <v>224368.7</v>
      </c>
      <c r="F48" s="27">
        <v>234655.6</v>
      </c>
      <c r="G48" s="16">
        <v>237187.7</v>
      </c>
      <c r="H48" s="17">
        <f t="shared" si="15"/>
        <v>12819</v>
      </c>
      <c r="I48" s="18">
        <f>H48/H8*100</f>
        <v>0.76876479665334552</v>
      </c>
      <c r="J48" s="17">
        <f t="shared" si="16"/>
        <v>2532.1000000000058</v>
      </c>
      <c r="K48" s="19">
        <f>J48/J8*100</f>
        <v>0.34963185854442735</v>
      </c>
      <c r="L48" s="16">
        <v>248147.6</v>
      </c>
      <c r="M48" s="17">
        <f t="shared" si="4"/>
        <v>10959.899999999994</v>
      </c>
      <c r="N48" s="19">
        <f t="shared" si="5"/>
        <v>-0.87014893497085799</v>
      </c>
      <c r="O48" s="16">
        <v>246749</v>
      </c>
      <c r="P48" s="17">
        <f t="shared" si="3"/>
        <v>-1398.6000000000058</v>
      </c>
      <c r="Q48" s="19">
        <f t="shared" si="6"/>
        <v>0.33152392917249524</v>
      </c>
    </row>
    <row r="49" spans="1:17" x14ac:dyDescent="0.3">
      <c r="A49" s="3" t="s">
        <v>51</v>
      </c>
      <c r="B49" s="7" t="s">
        <v>34</v>
      </c>
      <c r="C49" s="7" t="s">
        <v>9</v>
      </c>
      <c r="D49" s="17">
        <v>9015.7999999999993</v>
      </c>
      <c r="E49" s="16">
        <v>11480.5</v>
      </c>
      <c r="F49" s="27">
        <v>11517.5</v>
      </c>
      <c r="G49" s="16">
        <v>12123.5</v>
      </c>
      <c r="H49" s="17">
        <f t="shared" si="15"/>
        <v>643</v>
      </c>
      <c r="I49" s="18">
        <f>H49/H8*100</f>
        <v>3.8561179830571904E-2</v>
      </c>
      <c r="J49" s="17">
        <f t="shared" si="16"/>
        <v>606</v>
      </c>
      <c r="K49" s="19">
        <f>J49/J8*100</f>
        <v>8.367635807350518E-2</v>
      </c>
      <c r="L49" s="16">
        <v>11670.5</v>
      </c>
      <c r="M49" s="17">
        <f t="shared" si="4"/>
        <v>-453</v>
      </c>
      <c r="N49" s="19">
        <f t="shared" si="5"/>
        <v>3.5965425555141824E-2</v>
      </c>
      <c r="O49" s="16">
        <v>11717.6</v>
      </c>
      <c r="P49" s="17">
        <f t="shared" si="3"/>
        <v>47.100000000000364</v>
      </c>
      <c r="Q49" s="19">
        <f t="shared" si="6"/>
        <v>-1.1164576765354343E-2</v>
      </c>
    </row>
    <row r="50" spans="1:17" x14ac:dyDescent="0.3">
      <c r="A50" s="4" t="s">
        <v>52</v>
      </c>
      <c r="B50" s="6" t="s">
        <v>23</v>
      </c>
      <c r="C50" s="6"/>
      <c r="D50" s="12">
        <f>D52+D51</f>
        <v>1355.2</v>
      </c>
      <c r="E50" s="12">
        <f t="shared" ref="E50:G50" si="21">E52+E51</f>
        <v>1505.2</v>
      </c>
      <c r="F50" s="12">
        <f t="shared" si="21"/>
        <v>1505.2</v>
      </c>
      <c r="G50" s="12">
        <f t="shared" si="21"/>
        <v>1505.2</v>
      </c>
      <c r="H50" s="13">
        <f t="shared" si="15"/>
        <v>0</v>
      </c>
      <c r="I50" s="14">
        <f>H50/H8*100</f>
        <v>0</v>
      </c>
      <c r="J50" s="13">
        <f t="shared" si="16"/>
        <v>0</v>
      </c>
      <c r="K50" s="14">
        <f>J50/J8*100</f>
        <v>0</v>
      </c>
      <c r="L50" s="13">
        <f>L52+L51</f>
        <v>1355.2</v>
      </c>
      <c r="M50" s="13">
        <f t="shared" si="4"/>
        <v>-150</v>
      </c>
      <c r="N50" s="14">
        <f t="shared" si="5"/>
        <v>1.1909081309649612E-2</v>
      </c>
      <c r="O50" s="13">
        <f>O52+O51</f>
        <v>1355.2</v>
      </c>
      <c r="P50" s="13">
        <f t="shared" si="3"/>
        <v>0</v>
      </c>
      <c r="Q50" s="14">
        <f t="shared" si="6"/>
        <v>0</v>
      </c>
    </row>
    <row r="51" spans="1:17" x14ac:dyDescent="0.3">
      <c r="A51" s="3" t="s">
        <v>73</v>
      </c>
      <c r="B51" s="7" t="s">
        <v>23</v>
      </c>
      <c r="C51" s="7" t="s">
        <v>33</v>
      </c>
      <c r="D51" s="17">
        <v>0</v>
      </c>
      <c r="E51" s="17">
        <v>150</v>
      </c>
      <c r="F51" s="27">
        <v>150</v>
      </c>
      <c r="G51" s="17">
        <v>150</v>
      </c>
      <c r="H51" s="17">
        <f t="shared" si="15"/>
        <v>0</v>
      </c>
      <c r="I51" s="19">
        <f>H51/H8*100</f>
        <v>0</v>
      </c>
      <c r="J51" s="17">
        <f t="shared" si="16"/>
        <v>0</v>
      </c>
      <c r="K51" s="19">
        <f>J51/J8*100</f>
        <v>0</v>
      </c>
      <c r="L51" s="17">
        <v>0</v>
      </c>
      <c r="M51" s="17">
        <f>L51-G51</f>
        <v>-150</v>
      </c>
      <c r="N51" s="19">
        <f t="shared" si="5"/>
        <v>1.1909081309649612E-2</v>
      </c>
      <c r="O51" s="17">
        <v>0</v>
      </c>
      <c r="P51" s="17">
        <f t="shared" si="3"/>
        <v>0</v>
      </c>
      <c r="Q51" s="19">
        <f t="shared" si="6"/>
        <v>0</v>
      </c>
    </row>
    <row r="52" spans="1:17" x14ac:dyDescent="0.3">
      <c r="A52" s="3" t="s">
        <v>53</v>
      </c>
      <c r="B52" s="7" t="s">
        <v>23</v>
      </c>
      <c r="C52" s="7" t="s">
        <v>23</v>
      </c>
      <c r="D52" s="17">
        <v>1355.2</v>
      </c>
      <c r="E52" s="16">
        <v>1355.2</v>
      </c>
      <c r="F52" s="27">
        <v>1355.2</v>
      </c>
      <c r="G52" s="16">
        <v>1355.2</v>
      </c>
      <c r="H52" s="17">
        <f t="shared" si="15"/>
        <v>0</v>
      </c>
      <c r="I52" s="18">
        <f>H52/H8/100</f>
        <v>0</v>
      </c>
      <c r="J52" s="17">
        <f t="shared" si="16"/>
        <v>0</v>
      </c>
      <c r="K52" s="19">
        <f>J52/J8*100</f>
        <v>0</v>
      </c>
      <c r="L52" s="16">
        <v>1355.2</v>
      </c>
      <c r="M52" s="17">
        <f>L52-G52</f>
        <v>0</v>
      </c>
      <c r="N52" s="19">
        <f>M52/$M$8*100</f>
        <v>0</v>
      </c>
      <c r="O52" s="16">
        <v>1355.2</v>
      </c>
      <c r="P52" s="17">
        <f t="shared" si="3"/>
        <v>0</v>
      </c>
      <c r="Q52" s="19">
        <f t="shared" si="6"/>
        <v>0</v>
      </c>
    </row>
    <row r="53" spans="1:17" x14ac:dyDescent="0.3">
      <c r="A53" s="4" t="s">
        <v>54</v>
      </c>
      <c r="B53" s="6" t="s">
        <v>35</v>
      </c>
      <c r="C53" s="6"/>
      <c r="D53" s="12">
        <f>SUM(D54:D57)</f>
        <v>105037.5</v>
      </c>
      <c r="E53" s="13">
        <f>SUM(E54:E57)</f>
        <v>131652.4</v>
      </c>
      <c r="F53" s="13">
        <f>SUM(F54:F57)</f>
        <v>245123.5</v>
      </c>
      <c r="G53" s="12">
        <f>SUM(G54:G57)</f>
        <v>152351.09999999998</v>
      </c>
      <c r="H53" s="13">
        <f t="shared" si="15"/>
        <v>20698.699999999983</v>
      </c>
      <c r="I53" s="14">
        <f>H53/H8*100</f>
        <v>1.2413161632333716</v>
      </c>
      <c r="J53" s="13">
        <f t="shared" si="16"/>
        <v>-92772.400000000023</v>
      </c>
      <c r="K53" s="14">
        <f>J53/J8*100</f>
        <v>-12.80999432630108</v>
      </c>
      <c r="L53" s="13">
        <f t="shared" ref="L53" si="22">SUM(L54:L57)</f>
        <v>148812.4</v>
      </c>
      <c r="M53" s="13">
        <f t="shared" si="4"/>
        <v>-3538.6999999999825</v>
      </c>
      <c r="N53" s="14">
        <f t="shared" si="5"/>
        <v>0.28095110686971247</v>
      </c>
      <c r="O53" s="13">
        <f>SUM(O54:O57)</f>
        <v>152955.1</v>
      </c>
      <c r="P53" s="13">
        <f t="shared" si="3"/>
        <v>4142.7000000000116</v>
      </c>
      <c r="Q53" s="14">
        <f t="shared" si="6"/>
        <v>-0.9819849716737411</v>
      </c>
    </row>
    <row r="54" spans="1:17" x14ac:dyDescent="0.3">
      <c r="A54" s="3" t="s">
        <v>55</v>
      </c>
      <c r="B54" s="7" t="s">
        <v>35</v>
      </c>
      <c r="C54" s="7" t="s">
        <v>5</v>
      </c>
      <c r="D54" s="17">
        <v>19385.900000000001</v>
      </c>
      <c r="E54" s="16">
        <v>20388.2</v>
      </c>
      <c r="F54" s="27">
        <v>19088.2</v>
      </c>
      <c r="G54" s="16">
        <v>21000</v>
      </c>
      <c r="H54" s="17">
        <f t="shared" si="15"/>
        <v>611.79999999999927</v>
      </c>
      <c r="I54" s="18">
        <f>H54/H8*100</f>
        <v>3.6690093033194184E-2</v>
      </c>
      <c r="J54" s="17">
        <f t="shared" si="16"/>
        <v>1911.7999999999993</v>
      </c>
      <c r="K54" s="19">
        <f>J54/J8*100</f>
        <v>0.26398095934806459</v>
      </c>
      <c r="L54" s="16">
        <v>19000</v>
      </c>
      <c r="M54" s="17">
        <f t="shared" si="4"/>
        <v>-2000</v>
      </c>
      <c r="N54" s="19">
        <f t="shared" si="5"/>
        <v>0.15878775079532814</v>
      </c>
      <c r="O54" s="16">
        <v>19000</v>
      </c>
      <c r="P54" s="17">
        <f t="shared" si="3"/>
        <v>0</v>
      </c>
      <c r="Q54" s="19">
        <f t="shared" si="6"/>
        <v>0</v>
      </c>
    </row>
    <row r="55" spans="1:17" x14ac:dyDescent="0.3">
      <c r="A55" s="3" t="s">
        <v>56</v>
      </c>
      <c r="B55" s="7" t="s">
        <v>35</v>
      </c>
      <c r="C55" s="7" t="s">
        <v>8</v>
      </c>
      <c r="D55" s="17">
        <v>36443.199999999997</v>
      </c>
      <c r="E55" s="16">
        <v>59283.1</v>
      </c>
      <c r="F55" s="27">
        <v>173330.6</v>
      </c>
      <c r="G55" s="16">
        <v>48699.7</v>
      </c>
      <c r="H55" s="17">
        <f t="shared" si="15"/>
        <v>-10583.400000000001</v>
      </c>
      <c r="I55" s="18">
        <f>H55/H8*100</f>
        <v>-0.63469423113355317</v>
      </c>
      <c r="J55" s="17">
        <f t="shared" si="16"/>
        <v>-124630.90000000001</v>
      </c>
      <c r="K55" s="19">
        <f>J55/J8*100</f>
        <v>-17.209009596407952</v>
      </c>
      <c r="L55" s="16">
        <v>41874.699999999997</v>
      </c>
      <c r="M55" s="17">
        <f t="shared" si="4"/>
        <v>-6825</v>
      </c>
      <c r="N55" s="19">
        <f t="shared" si="5"/>
        <v>0.54186319958905738</v>
      </c>
      <c r="O55" s="16">
        <v>46017.4</v>
      </c>
      <c r="P55" s="17">
        <f t="shared" si="3"/>
        <v>4142.7000000000044</v>
      </c>
      <c r="Q55" s="19">
        <f t="shared" si="6"/>
        <v>-0.98198497167373933</v>
      </c>
    </row>
    <row r="56" spans="1:17" x14ac:dyDescent="0.3">
      <c r="A56" s="3" t="s">
        <v>57</v>
      </c>
      <c r="B56" s="7" t="s">
        <v>35</v>
      </c>
      <c r="C56" s="7" t="s">
        <v>9</v>
      </c>
      <c r="D56" s="17">
        <v>49208.4</v>
      </c>
      <c r="E56" s="16">
        <v>51981.1</v>
      </c>
      <c r="F56" s="27">
        <v>52704.7</v>
      </c>
      <c r="G56" s="16">
        <v>82651.399999999994</v>
      </c>
      <c r="H56" s="17">
        <f t="shared" si="15"/>
        <v>30670.299999999996</v>
      </c>
      <c r="I56" s="18">
        <f>H56/H8*100</f>
        <v>1.8393203013337311</v>
      </c>
      <c r="J56" s="17">
        <f t="shared" si="16"/>
        <v>29946.699999999997</v>
      </c>
      <c r="K56" s="19">
        <f>J56/J8*100</f>
        <v>4.1350343107588081</v>
      </c>
      <c r="L56" s="16">
        <v>87937.7</v>
      </c>
      <c r="M56" s="17">
        <f t="shared" si="4"/>
        <v>5286.3000000000029</v>
      </c>
      <c r="N56" s="19">
        <f t="shared" si="5"/>
        <v>-0.41969984351467188</v>
      </c>
      <c r="O56" s="16">
        <v>87937.7</v>
      </c>
      <c r="P56" s="17">
        <f t="shared" si="3"/>
        <v>0</v>
      </c>
      <c r="Q56" s="19">
        <f t="shared" si="6"/>
        <v>0</v>
      </c>
    </row>
    <row r="57" spans="1:17" hidden="1" x14ac:dyDescent="0.3">
      <c r="A57" s="3" t="s">
        <v>58</v>
      </c>
      <c r="B57" s="7" t="s">
        <v>35</v>
      </c>
      <c r="C57" s="7" t="s">
        <v>13</v>
      </c>
      <c r="D57" s="17"/>
      <c r="E57" s="16">
        <v>0</v>
      </c>
      <c r="F57" s="27"/>
      <c r="G57" s="16"/>
      <c r="H57" s="17">
        <f t="shared" si="15"/>
        <v>0</v>
      </c>
      <c r="I57" s="18">
        <f>H57/H8*100</f>
        <v>0</v>
      </c>
      <c r="J57" s="17">
        <f t="shared" si="16"/>
        <v>0</v>
      </c>
      <c r="K57" s="19">
        <f>J57/J8*100</f>
        <v>0</v>
      </c>
      <c r="L57" s="16"/>
      <c r="M57" s="17">
        <f t="shared" si="4"/>
        <v>0</v>
      </c>
      <c r="N57" s="19">
        <f t="shared" si="5"/>
        <v>0</v>
      </c>
      <c r="O57" s="16"/>
      <c r="P57" s="17">
        <f t="shared" si="3"/>
        <v>0</v>
      </c>
      <c r="Q57" s="19">
        <f t="shared" si="6"/>
        <v>0</v>
      </c>
    </row>
    <row r="58" spans="1:17" x14ac:dyDescent="0.3">
      <c r="A58" s="4" t="s">
        <v>59</v>
      </c>
      <c r="B58" s="6" t="s">
        <v>16</v>
      </c>
      <c r="C58" s="6"/>
      <c r="D58" s="12">
        <f>SUM(D59:D62)</f>
        <v>224564.40000000002</v>
      </c>
      <c r="E58" s="13">
        <f>SUM(E59:E62)</f>
        <v>252238</v>
      </c>
      <c r="F58" s="13">
        <f>SUM(F59:F62)</f>
        <v>254324.40000000002</v>
      </c>
      <c r="G58" s="12">
        <f>SUM(G59:G62)</f>
        <v>284922.89999999997</v>
      </c>
      <c r="H58" s="13">
        <f t="shared" si="15"/>
        <v>32684.899999999965</v>
      </c>
      <c r="I58" s="14">
        <f>H58/H8*100</f>
        <v>1.9601373353720968</v>
      </c>
      <c r="J58" s="13">
        <f t="shared" si="16"/>
        <v>30598.499999999942</v>
      </c>
      <c r="K58" s="14">
        <f>J58/J8*100</f>
        <v>4.2250347236173988</v>
      </c>
      <c r="L58" s="13">
        <f t="shared" ref="L58" si="23">SUM(L59:L62)</f>
        <v>278152.89999999997</v>
      </c>
      <c r="M58" s="13">
        <f t="shared" si="4"/>
        <v>-6770</v>
      </c>
      <c r="N58" s="14">
        <f t="shared" si="5"/>
        <v>0.53749653644218576</v>
      </c>
      <c r="O58" s="13">
        <f t="shared" ref="O58" si="24">SUM(O59:O62)</f>
        <v>278152.89999999997</v>
      </c>
      <c r="P58" s="13">
        <f t="shared" si="3"/>
        <v>0</v>
      </c>
      <c r="Q58" s="14">
        <f t="shared" si="6"/>
        <v>0</v>
      </c>
    </row>
    <row r="59" spans="1:17" x14ac:dyDescent="0.3">
      <c r="A59" s="3" t="s">
        <v>60</v>
      </c>
      <c r="B59" s="7" t="s">
        <v>16</v>
      </c>
      <c r="C59" s="7" t="s">
        <v>5</v>
      </c>
      <c r="D59" s="17">
        <v>203589.1</v>
      </c>
      <c r="E59" s="16">
        <v>6721.8</v>
      </c>
      <c r="F59" s="27">
        <v>7236.3</v>
      </c>
      <c r="G59" s="16">
        <v>8652.1</v>
      </c>
      <c r="H59" s="17">
        <f t="shared" si="15"/>
        <v>1930.3000000000002</v>
      </c>
      <c r="I59" s="18">
        <f>H59/H8*100</f>
        <v>0.11576150144160646</v>
      </c>
      <c r="J59" s="17">
        <f t="shared" si="16"/>
        <v>1415.8000000000002</v>
      </c>
      <c r="K59" s="19">
        <f>J59/J8*100</f>
        <v>0.19549337914268758</v>
      </c>
      <c r="L59" s="16">
        <v>8002.1</v>
      </c>
      <c r="M59" s="17">
        <f t="shared" si="4"/>
        <v>-650</v>
      </c>
      <c r="N59" s="19">
        <f t="shared" si="5"/>
        <v>5.1606019008481656E-2</v>
      </c>
      <c r="O59" s="16">
        <v>8002.1</v>
      </c>
      <c r="P59" s="17">
        <f t="shared" si="3"/>
        <v>0</v>
      </c>
      <c r="Q59" s="19">
        <f t="shared" si="6"/>
        <v>0</v>
      </c>
    </row>
    <row r="60" spans="1:17" x14ac:dyDescent="0.3">
      <c r="A60" s="3" t="s">
        <v>61</v>
      </c>
      <c r="B60" s="7" t="s">
        <v>16</v>
      </c>
      <c r="C60" s="7" t="s">
        <v>6</v>
      </c>
      <c r="D60" s="17">
        <v>1689.4</v>
      </c>
      <c r="E60" s="16">
        <v>1541.5</v>
      </c>
      <c r="F60" s="27">
        <v>2723.3</v>
      </c>
      <c r="G60" s="16">
        <v>1500</v>
      </c>
      <c r="H60" s="17">
        <f t="shared" si="15"/>
        <v>-41.5</v>
      </c>
      <c r="I60" s="18">
        <f>H60/H8*100</f>
        <v>-2.4887853234350451E-3</v>
      </c>
      <c r="J60" s="17">
        <f t="shared" si="16"/>
        <v>-1223.3000000000002</v>
      </c>
      <c r="K60" s="19">
        <f>J60/J8*100</f>
        <v>-0.16891301787346355</v>
      </c>
      <c r="L60" s="17">
        <v>1000</v>
      </c>
      <c r="M60" s="17">
        <f t="shared" si="4"/>
        <v>-500</v>
      </c>
      <c r="N60" s="19">
        <f t="shared" si="5"/>
        <v>3.9696937698832035E-2</v>
      </c>
      <c r="O60" s="17">
        <v>1000</v>
      </c>
      <c r="P60" s="17">
        <f>O60-L60</f>
        <v>0</v>
      </c>
      <c r="Q60" s="19">
        <f t="shared" si="6"/>
        <v>0</v>
      </c>
    </row>
    <row r="61" spans="1:17" x14ac:dyDescent="0.3">
      <c r="A61" s="3" t="s">
        <v>72</v>
      </c>
      <c r="B61" s="7" t="s">
        <v>16</v>
      </c>
      <c r="C61" s="7" t="s">
        <v>8</v>
      </c>
      <c r="D61" s="17">
        <v>8336.2000000000007</v>
      </c>
      <c r="E61" s="16">
        <v>232128.7</v>
      </c>
      <c r="F61" s="27">
        <v>232401.6</v>
      </c>
      <c r="G61" s="16">
        <v>262070.8</v>
      </c>
      <c r="H61" s="17">
        <f t="shared" si="15"/>
        <v>29942.099999999977</v>
      </c>
      <c r="I61" s="18">
        <f>H61/H8*100</f>
        <v>1.7956496152487806</v>
      </c>
      <c r="J61" s="17">
        <f t="shared" si="16"/>
        <v>29669.199999999983</v>
      </c>
      <c r="K61" s="19">
        <f>J61/J8*100</f>
        <v>4.0967171665914828</v>
      </c>
      <c r="L61" s="17">
        <v>256450.8</v>
      </c>
      <c r="M61" s="17">
        <f t="shared" si="4"/>
        <v>-5620</v>
      </c>
      <c r="N61" s="19">
        <f t="shared" si="5"/>
        <v>0.44619357973487211</v>
      </c>
      <c r="O61" s="17">
        <v>256450.8</v>
      </c>
      <c r="P61" s="17">
        <f t="shared" si="3"/>
        <v>0</v>
      </c>
      <c r="Q61" s="19">
        <f t="shared" si="6"/>
        <v>0</v>
      </c>
    </row>
    <row r="62" spans="1:17" x14ac:dyDescent="0.3">
      <c r="A62" s="3" t="s">
        <v>62</v>
      </c>
      <c r="B62" s="7" t="s">
        <v>16</v>
      </c>
      <c r="C62" s="7" t="s">
        <v>11</v>
      </c>
      <c r="D62" s="17">
        <v>10949.7</v>
      </c>
      <c r="E62" s="16">
        <v>11846</v>
      </c>
      <c r="F62" s="27">
        <v>11963.2</v>
      </c>
      <c r="G62" s="16">
        <v>12700</v>
      </c>
      <c r="H62" s="17">
        <f t="shared" si="15"/>
        <v>854</v>
      </c>
      <c r="I62" s="18">
        <f>H62/H8*100</f>
        <v>5.1215004005145254E-2</v>
      </c>
      <c r="J62" s="17">
        <f t="shared" si="16"/>
        <v>736.79999999999927</v>
      </c>
      <c r="K62" s="19">
        <f>J62/J8*100</f>
        <v>0.10173719575669729</v>
      </c>
      <c r="L62" s="16">
        <v>12700</v>
      </c>
      <c r="M62" s="17">
        <f t="shared" si="4"/>
        <v>0</v>
      </c>
      <c r="N62" s="19">
        <f t="shared" si="5"/>
        <v>0</v>
      </c>
      <c r="O62" s="16">
        <v>12700</v>
      </c>
      <c r="P62" s="17">
        <f t="shared" si="3"/>
        <v>0</v>
      </c>
      <c r="Q62" s="19">
        <f t="shared" si="6"/>
        <v>0</v>
      </c>
    </row>
    <row r="63" spans="1:17" x14ac:dyDescent="0.3">
      <c r="A63" s="4" t="s">
        <v>63</v>
      </c>
      <c r="B63" s="6" t="s">
        <v>36</v>
      </c>
      <c r="C63" s="6"/>
      <c r="D63" s="12">
        <f>SUM(D64:D65)</f>
        <v>26606.7</v>
      </c>
      <c r="E63" s="13">
        <f>SUM(E64:E65)</f>
        <v>27000</v>
      </c>
      <c r="F63" s="13">
        <f>SUM(F64:F65)</f>
        <v>27185.1</v>
      </c>
      <c r="G63" s="12">
        <f>SUM(G64:G65)</f>
        <v>26900</v>
      </c>
      <c r="H63" s="13">
        <f t="shared" si="15"/>
        <v>-100</v>
      </c>
      <c r="I63" s="14">
        <f>H63/H8*100</f>
        <v>-5.9970730685181802E-3</v>
      </c>
      <c r="J63" s="13">
        <f t="shared" si="16"/>
        <v>-285.09999999999854</v>
      </c>
      <c r="K63" s="14">
        <f>J63/J8*100</f>
        <v>-3.936655063821156E-2</v>
      </c>
      <c r="L63" s="13">
        <f t="shared" ref="L63" si="25">SUM(L64:L65)</f>
        <v>26500</v>
      </c>
      <c r="M63" s="13">
        <f t="shared" si="4"/>
        <v>-400</v>
      </c>
      <c r="N63" s="14">
        <f t="shared" si="5"/>
        <v>3.1757550159065631E-2</v>
      </c>
      <c r="O63" s="13">
        <f t="shared" ref="O63" si="26">SUM(O64:O65)</f>
        <v>26500</v>
      </c>
      <c r="P63" s="13">
        <f t="shared" si="3"/>
        <v>0</v>
      </c>
      <c r="Q63" s="14">
        <f t="shared" si="6"/>
        <v>0</v>
      </c>
    </row>
    <row r="64" spans="1:17" x14ac:dyDescent="0.3">
      <c r="A64" s="3" t="s">
        <v>67</v>
      </c>
      <c r="B64" s="7" t="s">
        <v>36</v>
      </c>
      <c r="C64" s="7" t="s">
        <v>6</v>
      </c>
      <c r="D64" s="17">
        <v>21377.200000000001</v>
      </c>
      <c r="E64" s="16">
        <v>27000</v>
      </c>
      <c r="F64" s="27">
        <v>27185.1</v>
      </c>
      <c r="G64" s="16">
        <v>26900</v>
      </c>
      <c r="H64" s="17">
        <f t="shared" si="15"/>
        <v>-100</v>
      </c>
      <c r="I64" s="18">
        <f>H64/H8*100</f>
        <v>-5.9970730685181802E-3</v>
      </c>
      <c r="J64" s="17">
        <f t="shared" si="16"/>
        <v>-285.09999999999854</v>
      </c>
      <c r="K64" s="19">
        <f>J64/J8*100</f>
        <v>-3.936655063821156E-2</v>
      </c>
      <c r="L64" s="16">
        <v>26500</v>
      </c>
      <c r="M64" s="17">
        <f t="shared" si="4"/>
        <v>-400</v>
      </c>
      <c r="N64" s="19">
        <f t="shared" si="5"/>
        <v>3.1757550159065631E-2</v>
      </c>
      <c r="O64" s="16">
        <v>26500</v>
      </c>
      <c r="P64" s="17">
        <f t="shared" si="3"/>
        <v>0</v>
      </c>
      <c r="Q64" s="19">
        <f t="shared" si="6"/>
        <v>0</v>
      </c>
    </row>
    <row r="65" spans="1:17" x14ac:dyDescent="0.3">
      <c r="A65" s="3" t="s">
        <v>64</v>
      </c>
      <c r="B65" s="7" t="s">
        <v>36</v>
      </c>
      <c r="C65" s="7" t="s">
        <v>9</v>
      </c>
      <c r="D65" s="17">
        <v>5229.5</v>
      </c>
      <c r="E65" s="16">
        <v>0</v>
      </c>
      <c r="F65" s="27">
        <v>0</v>
      </c>
      <c r="G65" s="16">
        <v>0</v>
      </c>
      <c r="H65" s="17">
        <f t="shared" si="15"/>
        <v>0</v>
      </c>
      <c r="I65" s="18">
        <f>H65/H8*100</f>
        <v>0</v>
      </c>
      <c r="J65" s="17">
        <f t="shared" si="16"/>
        <v>0</v>
      </c>
      <c r="K65" s="19">
        <f>J65/J8*100</f>
        <v>0</v>
      </c>
      <c r="L65" s="16">
        <v>0</v>
      </c>
      <c r="M65" s="17">
        <f t="shared" si="4"/>
        <v>0</v>
      </c>
      <c r="N65" s="19">
        <f t="shared" si="5"/>
        <v>0</v>
      </c>
      <c r="O65" s="16">
        <v>0</v>
      </c>
      <c r="P65" s="17">
        <f t="shared" si="3"/>
        <v>0</v>
      </c>
      <c r="Q65" s="19">
        <f t="shared" si="6"/>
        <v>0</v>
      </c>
    </row>
    <row r="66" spans="1:17" ht="31.2" x14ac:dyDescent="0.3">
      <c r="A66" s="4" t="s">
        <v>90</v>
      </c>
      <c r="B66" s="6" t="s">
        <v>17</v>
      </c>
      <c r="C66" s="6"/>
      <c r="D66" s="12">
        <f>D67</f>
        <v>719.1</v>
      </c>
      <c r="E66" s="13">
        <f>E67</f>
        <v>21053</v>
      </c>
      <c r="F66" s="13">
        <f>F67</f>
        <v>7453</v>
      </c>
      <c r="G66" s="12">
        <f>G67</f>
        <v>44000</v>
      </c>
      <c r="H66" s="13">
        <f t="shared" si="15"/>
        <v>22947</v>
      </c>
      <c r="I66" s="14">
        <f>H66/H8*100</f>
        <v>1.3761483570328668</v>
      </c>
      <c r="J66" s="13">
        <f t="shared" si="16"/>
        <v>36547</v>
      </c>
      <c r="K66" s="14">
        <f>J66/J8*100</f>
        <v>5.0464024067861288</v>
      </c>
      <c r="L66" s="13">
        <f t="shared" ref="L66" si="27">L67</f>
        <v>50000</v>
      </c>
      <c r="M66" s="13">
        <f t="shared" si="4"/>
        <v>6000</v>
      </c>
      <c r="N66" s="14">
        <f t="shared" si="5"/>
        <v>-0.47636325238598448</v>
      </c>
      <c r="O66" s="13">
        <f t="shared" ref="O66" si="28">O67</f>
        <v>50000</v>
      </c>
      <c r="P66" s="13">
        <f t="shared" si="3"/>
        <v>0</v>
      </c>
      <c r="Q66" s="14">
        <f t="shared" si="6"/>
        <v>0</v>
      </c>
    </row>
    <row r="67" spans="1:17" ht="31.2" x14ac:dyDescent="0.3">
      <c r="A67" s="3" t="s">
        <v>91</v>
      </c>
      <c r="B67" s="7" t="s">
        <v>17</v>
      </c>
      <c r="C67" s="7" t="s">
        <v>5</v>
      </c>
      <c r="D67" s="17">
        <v>719.1</v>
      </c>
      <c r="E67" s="17">
        <v>21053</v>
      </c>
      <c r="F67" s="17">
        <v>7453</v>
      </c>
      <c r="G67" s="17">
        <v>44000</v>
      </c>
      <c r="H67" s="17">
        <f t="shared" si="15"/>
        <v>22947</v>
      </c>
      <c r="I67" s="19">
        <f>H67/H8*100</f>
        <v>1.3761483570328668</v>
      </c>
      <c r="J67" s="17">
        <f t="shared" si="16"/>
        <v>36547</v>
      </c>
      <c r="K67" s="19">
        <f>J67/J8*100</f>
        <v>5.0464024067861288</v>
      </c>
      <c r="L67" s="17">
        <v>50000</v>
      </c>
      <c r="M67" s="17">
        <f t="shared" si="4"/>
        <v>6000</v>
      </c>
      <c r="N67" s="19">
        <f t="shared" si="5"/>
        <v>-0.47636325238598448</v>
      </c>
      <c r="O67" s="17">
        <v>50000</v>
      </c>
      <c r="P67" s="17">
        <f t="shared" si="3"/>
        <v>0</v>
      </c>
      <c r="Q67" s="19">
        <f t="shared" si="6"/>
        <v>0</v>
      </c>
    </row>
    <row r="68" spans="1:17" x14ac:dyDescent="0.3">
      <c r="A68" s="10"/>
      <c r="B68" s="10"/>
      <c r="C68" s="10"/>
      <c r="D68" s="29"/>
      <c r="E68" s="29"/>
      <c r="F68" s="29"/>
      <c r="G68" s="34"/>
      <c r="H68" s="35"/>
      <c r="I68" s="35"/>
      <c r="J68" s="35"/>
      <c r="K68" s="35"/>
      <c r="L68" s="35"/>
      <c r="M68" s="35"/>
      <c r="N68" s="35"/>
      <c r="O68" s="35"/>
      <c r="P68" s="30"/>
      <c r="Q68" s="30"/>
    </row>
    <row r="77" spans="1:17" x14ac:dyDescent="0.3">
      <c r="K77" s="37" t="s">
        <v>74</v>
      </c>
    </row>
  </sheetData>
  <mergeCells count="12">
    <mergeCell ref="N1:Q1"/>
    <mergeCell ref="G6:K6"/>
    <mergeCell ref="L6:N6"/>
    <mergeCell ref="O6:Q6"/>
    <mergeCell ref="A2:Q3"/>
    <mergeCell ref="P5:Q5"/>
    <mergeCell ref="A6:A7"/>
    <mergeCell ref="B6:B7"/>
    <mergeCell ref="C6:C7"/>
    <mergeCell ref="D6:D7"/>
    <mergeCell ref="F6:F7"/>
    <mergeCell ref="E6:E7"/>
  </mergeCells>
  <pageMargins left="0.51181102362204722" right="0.51181102362204722" top="0.74803149606299213" bottom="0.74803149606299213" header="0.31496062992125984" footer="0.31496062992125984"/>
  <pageSetup paperSize="9" scale="49" firstPageNumber="668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2024-11-13T06:27:47Z</dcterms:modified>
</cp:coreProperties>
</file>